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stribo\Box Sync\Lavt presterende elever i matematikk\Kompetanseutviklingspakker lavt presterende elever i matematikk\1b Vurdering\Kartleggingstest Alle Teller\Revidert april19\"/>
    </mc:Choice>
  </mc:AlternateContent>
  <xr:revisionPtr revIDLastSave="0" documentId="8_{D942BCC4-CA44-4F20-B04B-37A1A7595C7B}" xr6:coauthVersionLast="31" xr6:coauthVersionMax="31" xr10:uidLastSave="{00000000-0000-0000-0000-000000000000}"/>
  <bookViews>
    <workbookView xWindow="0" yWindow="0" windowWidth="20520" windowHeight="9465" xr2:uid="{00000000-000D-0000-FFFF-FFFF00000000}"/>
  </bookViews>
  <sheets>
    <sheet name="Elevsvar" sheetId="5" r:id="rId1"/>
    <sheet name="Elevsvar kodet til poeng" sheetId="6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J2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7" i="6"/>
  <c r="U37" i="6" l="1"/>
  <c r="U38" i="6" s="1"/>
  <c r="G37" i="6"/>
  <c r="G38" i="6" s="1"/>
  <c r="T37" i="6"/>
  <c r="T38" i="6" s="1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35" i="6"/>
  <c r="J36" i="6"/>
  <c r="J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B8" i="6"/>
  <c r="B9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7" i="6"/>
  <c r="W30" i="6" l="1"/>
  <c r="W18" i="6"/>
  <c r="W10" i="6"/>
  <c r="Q37" i="6"/>
  <c r="Q38" i="6" s="1"/>
  <c r="S37" i="6"/>
  <c r="S38" i="6" s="1"/>
  <c r="W34" i="6"/>
  <c r="W26" i="6"/>
  <c r="W22" i="6"/>
  <c r="W14" i="6"/>
  <c r="W7" i="6"/>
  <c r="B37" i="6"/>
  <c r="B38" i="6" s="1"/>
  <c r="W33" i="6"/>
  <c r="W29" i="6"/>
  <c r="W25" i="6"/>
  <c r="W21" i="6"/>
  <c r="W17" i="6"/>
  <c r="W13" i="6"/>
  <c r="W9" i="6"/>
  <c r="D37" i="6"/>
  <c r="D38" i="6" s="1"/>
  <c r="F37" i="6"/>
  <c r="F38" i="6" s="1"/>
  <c r="I37" i="6"/>
  <c r="I38" i="6" s="1"/>
  <c r="K37" i="6"/>
  <c r="K38" i="6" s="1"/>
  <c r="M37" i="6"/>
  <c r="M38" i="6" s="1"/>
  <c r="O37" i="6"/>
  <c r="O38" i="6" s="1"/>
  <c r="W36" i="6"/>
  <c r="W32" i="6"/>
  <c r="W28" i="6"/>
  <c r="W24" i="6"/>
  <c r="W20" i="6"/>
  <c r="W16" i="6"/>
  <c r="W12" i="6"/>
  <c r="W8" i="6"/>
  <c r="R37" i="6"/>
  <c r="R38" i="6" s="1"/>
  <c r="V37" i="6"/>
  <c r="V38" i="6" s="1"/>
  <c r="W35" i="6"/>
  <c r="W31" i="6"/>
  <c r="W27" i="6"/>
  <c r="W23" i="6"/>
  <c r="W19" i="6"/>
  <c r="W15" i="6"/>
  <c r="W11" i="6"/>
  <c r="C37" i="6"/>
  <c r="C38" i="6" s="1"/>
  <c r="E37" i="6"/>
  <c r="E38" i="6" s="1"/>
  <c r="H37" i="6"/>
  <c r="H38" i="6" s="1"/>
  <c r="J37" i="6"/>
  <c r="J38" i="6" s="1"/>
  <c r="L37" i="6"/>
  <c r="L38" i="6" s="1"/>
  <c r="N37" i="6"/>
  <c r="N38" i="6" s="1"/>
  <c r="P37" i="6"/>
  <c r="P38" i="6" s="1"/>
</calcChain>
</file>

<file path=xl/sharedStrings.xml><?xml version="1.0" encoding="utf-8"?>
<sst xmlns="http://schemas.openxmlformats.org/spreadsheetml/2006/main" count="41" uniqueCount="26">
  <si>
    <t>Total Riktig</t>
  </si>
  <si>
    <t>% Riktig</t>
  </si>
  <si>
    <t>Referanse til hovedkapittel</t>
  </si>
  <si>
    <t>Relevante underkapittel</t>
  </si>
  <si>
    <t>3,3 3,6</t>
  </si>
  <si>
    <t>3,4 8,3</t>
  </si>
  <si>
    <t>4,2 4,4</t>
  </si>
  <si>
    <t>5,2 5,3 5,4</t>
  </si>
  <si>
    <t xml:space="preserve">5,2 5,3 </t>
  </si>
  <si>
    <t>5,4 5,5 5,8</t>
  </si>
  <si>
    <t>5,7 5,8</t>
  </si>
  <si>
    <t>10,3 10,4</t>
  </si>
  <si>
    <t>10,3 10,8</t>
  </si>
  <si>
    <t>Elev nr</t>
  </si>
  <si>
    <t>Sum poeng</t>
  </si>
  <si>
    <t>Oppgave nr                Elev nr</t>
  </si>
  <si>
    <t>KLASSE:</t>
  </si>
  <si>
    <t>DATO:</t>
  </si>
  <si>
    <t xml:space="preserve">Skriv elevsvarene i hver kolonne, eller la den stå tom (har ikke svart). </t>
  </si>
  <si>
    <t>Ved flere svar i samme oppgave, bruk ett mellomrom mellom hvert svar.</t>
  </si>
  <si>
    <t>Eksempel oppgave 3: 1,2 1,5 1,8</t>
  </si>
  <si>
    <t>Dato:</t>
  </si>
  <si>
    <t>Klasse:</t>
  </si>
  <si>
    <t>Antall elever:</t>
  </si>
  <si>
    <t>Eksempeltest.  Vurderingsskjema. ELEVSVAR.</t>
  </si>
  <si>
    <t>Eksempeltest.  Vurderingsskjema. POENG.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</si>
</sst>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0" tint="-0.49998474074526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0" fillId="0" borderId="1" xfId="0" quotePrefix="1" applyBorder="1"/>
    <xf numFmtId="0" fontId="7" fillId="0" borderId="0" xfId="0" applyFont="1"/>
    <xf numFmtId="13" fontId="0" fillId="0" borderId="1" xfId="0" applyNumberFormat="1" applyBorder="1"/>
    <xf numFmtId="0" fontId="0" fillId="0" borderId="0" xfId="0" applyFill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12" fontId="0" fillId="0" borderId="1" xfId="0" quotePrefix="1" applyNumberForma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2" fillId="0" borderId="0" xfId="0" applyFont="1"/>
    <xf numFmtId="0" fontId="0" fillId="4" borderId="3" xfId="0" applyFill="1" applyBorder="1"/>
    <xf numFmtId="0" fontId="11" fillId="4" borderId="0" xfId="0" applyFont="1" applyFill="1"/>
    <xf numFmtId="0" fontId="11" fillId="4" borderId="0" xfId="0" applyFont="1" applyFill="1" applyBorder="1"/>
    <xf numFmtId="0" fontId="5" fillId="4" borderId="0" xfId="0" applyFont="1" applyFill="1"/>
    <xf numFmtId="0" fontId="13" fillId="4" borderId="3" xfId="0" applyFont="1" applyFill="1" applyBorder="1"/>
    <xf numFmtId="0" fontId="5" fillId="4" borderId="0" xfId="0" applyFont="1" applyFill="1" applyBorder="1"/>
    <xf numFmtId="0" fontId="8" fillId="0" borderId="0" xfId="0" applyFont="1" applyFill="1" applyBorder="1"/>
    <xf numFmtId="0" fontId="8" fillId="0" borderId="1" xfId="0" quotePrefix="1" applyFont="1" applyBorder="1"/>
    <xf numFmtId="0" fontId="1" fillId="0" borderId="3" xfId="0" applyFont="1" applyBorder="1"/>
    <xf numFmtId="0" fontId="10" fillId="0" borderId="0" xfId="0" applyFont="1" applyBorder="1"/>
    <xf numFmtId="0" fontId="1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5" xfId="0" applyFont="1" applyBorder="1"/>
    <xf numFmtId="49" fontId="0" fillId="0" borderId="1" xfId="0" quotePrefix="1" applyNumberFormat="1" applyBorder="1"/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3" fontId="0" fillId="5" borderId="1" xfId="0" applyNumberForma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zoomScale="80" zoomScaleNormal="80" workbookViewId="0">
      <selection activeCell="C2" sqref="C2"/>
    </sheetView>
  </sheetViews>
  <sheetFormatPr baseColWidth="10" defaultRowHeight="14.25" x14ac:dyDescent="0.45"/>
  <cols>
    <col min="1" max="1" width="15.1328125" customWidth="1"/>
    <col min="2" max="2" width="6.59765625" customWidth="1"/>
    <col min="3" max="3" width="19.59765625" bestFit="1" customWidth="1"/>
    <col min="4" max="4" width="12" bestFit="1" customWidth="1"/>
    <col min="5" max="5" width="6.59765625" customWidth="1"/>
    <col min="6" max="6" width="9.1328125" customWidth="1"/>
    <col min="7" max="7" width="6.59765625" customWidth="1"/>
    <col min="8" max="8" width="8.265625" bestFit="1" customWidth="1"/>
    <col min="9" max="10" width="6.59765625" customWidth="1"/>
    <col min="11" max="11" width="11" customWidth="1"/>
    <col min="12" max="12" width="8.1328125" bestFit="1" customWidth="1"/>
    <col min="13" max="13" width="12" customWidth="1"/>
    <col min="14" max="17" width="6.59765625" customWidth="1"/>
    <col min="18" max="18" width="9.265625" bestFit="1" customWidth="1"/>
    <col min="19" max="19" width="10.3984375" bestFit="1" customWidth="1"/>
    <col min="20" max="20" width="6.59765625" customWidth="1"/>
    <col min="21" max="21" width="8.73046875" bestFit="1" customWidth="1"/>
    <col min="22" max="22" width="6.59765625" customWidth="1"/>
  </cols>
  <sheetData>
    <row r="1" spans="1:23" ht="23.25" x14ac:dyDescent="0.7">
      <c r="A1" s="38" t="s">
        <v>24</v>
      </c>
    </row>
    <row r="3" spans="1:23" ht="21.4" thickBot="1" x14ac:dyDescent="0.7">
      <c r="A3" s="41" t="s">
        <v>16</v>
      </c>
      <c r="B3" s="39"/>
    </row>
    <row r="4" spans="1:23" ht="21.4" thickBot="1" x14ac:dyDescent="0.7">
      <c r="A4" s="40" t="s">
        <v>17</v>
      </c>
      <c r="B4" s="39"/>
    </row>
    <row r="5" spans="1:23" ht="21" x14ac:dyDescent="0.65">
      <c r="A5" s="57" t="s">
        <v>18</v>
      </c>
      <c r="B5" s="57"/>
      <c r="C5" s="57"/>
      <c r="D5" s="57"/>
      <c r="E5" s="57"/>
      <c r="F5" s="57"/>
      <c r="G5" s="57"/>
      <c r="H5" s="57"/>
      <c r="I5" s="57"/>
      <c r="J5" s="37"/>
      <c r="K5" s="37"/>
      <c r="L5" s="37"/>
      <c r="M5" s="37"/>
      <c r="N5" s="37"/>
      <c r="O5" s="37"/>
    </row>
    <row r="6" spans="1:23" ht="21" x14ac:dyDescent="0.65">
      <c r="A6" s="36" t="s">
        <v>19</v>
      </c>
      <c r="B6" s="48"/>
      <c r="C6" s="48"/>
      <c r="D6" s="48"/>
      <c r="E6" s="48"/>
      <c r="F6" s="48"/>
      <c r="G6" s="48"/>
      <c r="H6" s="48"/>
      <c r="I6" s="48"/>
      <c r="J6" s="37"/>
      <c r="K6" s="58" t="s">
        <v>20</v>
      </c>
      <c r="L6" s="58"/>
      <c r="M6" s="58"/>
      <c r="N6" s="58"/>
      <c r="O6" s="58"/>
    </row>
    <row r="7" spans="1:23" ht="14.65" thickBot="1" x14ac:dyDescent="0.5">
      <c r="B7" s="47"/>
      <c r="C7" s="47"/>
      <c r="D7" s="47"/>
      <c r="E7" s="47"/>
      <c r="F7" s="47"/>
      <c r="G7" s="47"/>
      <c r="H7" s="47"/>
      <c r="I7" s="47"/>
      <c r="J7" s="22"/>
    </row>
    <row r="8" spans="1:23" ht="14.65" thickBot="1" x14ac:dyDescent="0.5">
      <c r="A8" s="49" t="s">
        <v>13</v>
      </c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51">
        <v>13</v>
      </c>
      <c r="O8" s="51">
        <v>14</v>
      </c>
      <c r="P8" s="51">
        <v>15</v>
      </c>
      <c r="Q8" s="51">
        <v>16</v>
      </c>
      <c r="R8" s="51">
        <v>17</v>
      </c>
      <c r="S8" s="51">
        <v>18</v>
      </c>
      <c r="T8" s="51">
        <v>19</v>
      </c>
      <c r="U8" s="51">
        <v>20</v>
      </c>
      <c r="V8" s="51">
        <v>21</v>
      </c>
    </row>
    <row r="9" spans="1:23" ht="14.65" thickBot="1" x14ac:dyDescent="0.5">
      <c r="A9" s="50">
        <v>1</v>
      </c>
      <c r="B9" s="1"/>
      <c r="C9" s="53"/>
      <c r="D9" s="53"/>
      <c r="E9" s="1"/>
      <c r="F9" s="1"/>
      <c r="G9" s="1"/>
      <c r="H9" s="1"/>
      <c r="I9" s="1"/>
      <c r="J9" s="1"/>
      <c r="K9" s="4"/>
      <c r="L9" s="53"/>
      <c r="M9" s="53"/>
      <c r="N9" s="1"/>
      <c r="O9" s="1"/>
      <c r="P9" s="6"/>
      <c r="Q9" s="1"/>
      <c r="R9" s="53"/>
      <c r="S9" s="6"/>
      <c r="T9" s="53"/>
      <c r="U9" s="53"/>
      <c r="V9" s="4"/>
    </row>
    <row r="10" spans="1:23" ht="14.65" thickBot="1" x14ac:dyDescent="0.5">
      <c r="A10" s="50">
        <v>2</v>
      </c>
      <c r="B10" s="4"/>
      <c r="C10" s="53"/>
      <c r="D10" s="53"/>
      <c r="E10" s="1"/>
      <c r="F10" s="1"/>
      <c r="G10" s="1"/>
      <c r="H10" s="1"/>
      <c r="I10" s="1"/>
      <c r="J10" s="1"/>
      <c r="K10" s="4"/>
      <c r="L10" s="53"/>
      <c r="M10" s="53"/>
      <c r="N10" s="1"/>
      <c r="O10" s="1"/>
      <c r="P10" s="6"/>
      <c r="Q10" s="1"/>
      <c r="R10" s="53"/>
      <c r="S10" s="6"/>
      <c r="T10" s="53"/>
      <c r="U10" s="53"/>
      <c r="V10" s="4"/>
    </row>
    <row r="11" spans="1:23" ht="14.65" thickBot="1" x14ac:dyDescent="0.5">
      <c r="A11" s="50">
        <v>3</v>
      </c>
      <c r="B11" s="1"/>
      <c r="C11" s="53"/>
      <c r="D11" s="53"/>
      <c r="E11" s="1"/>
      <c r="F11" s="1"/>
      <c r="G11" s="1"/>
      <c r="H11" s="1"/>
      <c r="I11" s="1"/>
      <c r="J11" s="1"/>
      <c r="K11" s="4"/>
      <c r="L11" s="53"/>
      <c r="M11" s="53"/>
      <c r="N11" s="1"/>
      <c r="O11" s="1"/>
      <c r="P11" s="6"/>
      <c r="Q11" s="1"/>
      <c r="R11" s="53"/>
      <c r="S11" s="6"/>
      <c r="T11" s="53"/>
      <c r="U11" s="53"/>
      <c r="V11" s="4"/>
    </row>
    <row r="12" spans="1:23" s="5" customFormat="1" ht="14.65" thickBot="1" x14ac:dyDescent="0.5">
      <c r="A12" s="50">
        <v>4</v>
      </c>
      <c r="B12" s="45"/>
      <c r="C12" s="53"/>
      <c r="D12" s="53"/>
      <c r="E12" s="1"/>
      <c r="F12" s="1"/>
      <c r="G12" s="1"/>
      <c r="H12" s="1"/>
      <c r="I12" s="1"/>
      <c r="J12" s="1"/>
      <c r="K12" s="46"/>
      <c r="L12" s="53"/>
      <c r="M12" s="53"/>
      <c r="N12" s="1"/>
      <c r="O12" s="1"/>
      <c r="P12" s="6"/>
      <c r="Q12" s="1"/>
      <c r="R12" s="53"/>
      <c r="S12" s="6"/>
      <c r="T12" s="53"/>
      <c r="U12" s="53"/>
      <c r="V12" s="4"/>
      <c r="W12" s="52"/>
    </row>
    <row r="13" spans="1:23" ht="14.65" thickBot="1" x14ac:dyDescent="0.5">
      <c r="A13" s="50">
        <v>5</v>
      </c>
      <c r="B13" s="1"/>
      <c r="C13" s="53"/>
      <c r="D13" s="53"/>
      <c r="E13" s="1"/>
      <c r="F13" s="1"/>
      <c r="G13" s="1"/>
      <c r="H13" s="1"/>
      <c r="I13" s="1"/>
      <c r="J13" s="1"/>
      <c r="K13" s="4"/>
      <c r="L13" s="53"/>
      <c r="M13" s="53"/>
      <c r="N13" s="1"/>
      <c r="O13" s="1"/>
      <c r="P13" s="6"/>
      <c r="Q13" s="1"/>
      <c r="R13" s="53"/>
      <c r="S13" s="6"/>
      <c r="T13" s="53"/>
      <c r="U13" s="53"/>
      <c r="V13" s="4"/>
    </row>
    <row r="14" spans="1:23" ht="14.65" thickBot="1" x14ac:dyDescent="0.5">
      <c r="A14" s="50">
        <v>6</v>
      </c>
      <c r="B14" s="1"/>
      <c r="C14" s="53"/>
      <c r="D14" s="53"/>
      <c r="E14" s="1"/>
      <c r="F14" s="1"/>
      <c r="G14" s="1"/>
      <c r="H14" s="1"/>
      <c r="I14" s="1"/>
      <c r="J14" s="1"/>
      <c r="K14" s="4"/>
      <c r="L14" s="53"/>
      <c r="M14" s="53"/>
      <c r="N14" s="1"/>
      <c r="O14" s="1"/>
      <c r="P14" s="6"/>
      <c r="Q14" s="1"/>
      <c r="R14" s="53"/>
      <c r="S14" s="6"/>
      <c r="T14" s="53"/>
      <c r="U14" s="53"/>
      <c r="V14" s="4"/>
    </row>
    <row r="15" spans="1:23" ht="14.65" thickBot="1" x14ac:dyDescent="0.5">
      <c r="A15" s="50">
        <v>7</v>
      </c>
      <c r="B15" s="1"/>
      <c r="C15" s="53"/>
      <c r="D15" s="53"/>
      <c r="E15" s="1"/>
      <c r="F15" s="1"/>
      <c r="G15" s="1"/>
      <c r="H15" s="1"/>
      <c r="I15" s="1"/>
      <c r="J15" s="1"/>
      <c r="K15" s="4"/>
      <c r="L15" s="53"/>
      <c r="M15" s="53"/>
      <c r="N15" s="1"/>
      <c r="O15" s="1"/>
      <c r="P15" s="6"/>
      <c r="Q15" s="1"/>
      <c r="R15" s="53"/>
      <c r="S15" s="6"/>
      <c r="T15" s="53"/>
      <c r="U15" s="53"/>
      <c r="V15" s="4"/>
    </row>
    <row r="16" spans="1:23" ht="14.65" thickBot="1" x14ac:dyDescent="0.5">
      <c r="A16" s="50">
        <v>8</v>
      </c>
      <c r="B16" s="1"/>
      <c r="C16" s="53"/>
      <c r="D16" s="53"/>
      <c r="E16" s="1"/>
      <c r="F16" s="1"/>
      <c r="G16" s="1"/>
      <c r="H16" s="1"/>
      <c r="I16" s="1"/>
      <c r="J16" s="1"/>
      <c r="K16" s="4"/>
      <c r="L16" s="53"/>
      <c r="M16" s="53"/>
      <c r="N16" s="1"/>
      <c r="O16" s="1"/>
      <c r="P16" s="6"/>
      <c r="Q16" s="1"/>
      <c r="R16" s="53"/>
      <c r="S16" s="6"/>
      <c r="T16" s="53"/>
      <c r="U16" s="53"/>
      <c r="V16" s="4"/>
    </row>
    <row r="17" spans="1:22" ht="14.65" thickBot="1" x14ac:dyDescent="0.5">
      <c r="A17" s="50">
        <v>9</v>
      </c>
      <c r="B17" s="1"/>
      <c r="C17" s="53"/>
      <c r="D17" s="53"/>
      <c r="E17" s="1"/>
      <c r="F17" s="1"/>
      <c r="G17" s="1"/>
      <c r="H17" s="1"/>
      <c r="I17" s="1"/>
      <c r="J17" s="1"/>
      <c r="K17" s="4"/>
      <c r="L17" s="53"/>
      <c r="M17" s="53"/>
      <c r="N17" s="1"/>
      <c r="O17" s="1"/>
      <c r="P17" s="6"/>
      <c r="Q17" s="1"/>
      <c r="R17" s="53"/>
      <c r="S17" s="6"/>
      <c r="T17" s="53"/>
      <c r="U17" s="53"/>
      <c r="V17" s="4"/>
    </row>
    <row r="18" spans="1:22" ht="14.65" thickBot="1" x14ac:dyDescent="0.5">
      <c r="A18" s="50">
        <v>10</v>
      </c>
      <c r="B18" s="1"/>
      <c r="C18" s="53"/>
      <c r="D18" s="53"/>
      <c r="E18" s="1"/>
      <c r="F18" s="1"/>
      <c r="G18" s="1"/>
      <c r="H18" s="1"/>
      <c r="I18" s="1"/>
      <c r="J18" s="1"/>
      <c r="K18" s="4"/>
      <c r="L18" s="53"/>
      <c r="M18" s="53"/>
      <c r="N18" s="1"/>
      <c r="O18" s="1"/>
      <c r="P18" s="6"/>
      <c r="Q18" s="1"/>
      <c r="R18" s="53"/>
      <c r="S18" s="6"/>
      <c r="T18" s="53"/>
      <c r="U18" s="53"/>
      <c r="V18" s="4"/>
    </row>
    <row r="19" spans="1:22" ht="14.65" thickBot="1" x14ac:dyDescent="0.5">
      <c r="A19" s="50">
        <v>11</v>
      </c>
      <c r="B19" s="1"/>
      <c r="C19" s="53"/>
      <c r="D19" s="53"/>
      <c r="E19" s="1"/>
      <c r="F19" s="1"/>
      <c r="G19" s="1"/>
      <c r="H19" s="1"/>
      <c r="I19" s="1"/>
      <c r="J19" s="1"/>
      <c r="K19" s="4"/>
      <c r="L19" s="53"/>
      <c r="M19" s="53"/>
      <c r="N19" s="1"/>
      <c r="O19" s="1"/>
      <c r="P19" s="6"/>
      <c r="Q19" s="1"/>
      <c r="R19" s="53"/>
      <c r="S19" s="6"/>
      <c r="T19" s="53"/>
      <c r="U19" s="53"/>
      <c r="V19" s="4"/>
    </row>
    <row r="20" spans="1:22" ht="14.65" thickBot="1" x14ac:dyDescent="0.5">
      <c r="A20" s="50">
        <v>12</v>
      </c>
      <c r="B20" s="1"/>
      <c r="C20" s="53"/>
      <c r="D20" s="53"/>
      <c r="E20" s="1"/>
      <c r="F20" s="1"/>
      <c r="G20" s="1"/>
      <c r="H20" s="1"/>
      <c r="I20" s="1"/>
      <c r="J20" s="1"/>
      <c r="K20" s="4"/>
      <c r="L20" s="53"/>
      <c r="M20" s="53"/>
      <c r="N20" s="1"/>
      <c r="O20" s="1"/>
      <c r="P20" s="6"/>
      <c r="Q20" s="1"/>
      <c r="R20" s="53"/>
      <c r="S20" s="6"/>
      <c r="T20" s="53"/>
      <c r="U20" s="53"/>
      <c r="V20" s="4"/>
    </row>
    <row r="21" spans="1:22" ht="14.65" thickBot="1" x14ac:dyDescent="0.5">
      <c r="A21" s="50">
        <v>13</v>
      </c>
      <c r="B21" s="1"/>
      <c r="C21" s="53"/>
      <c r="D21" s="53"/>
      <c r="E21" s="1"/>
      <c r="F21" s="1"/>
      <c r="G21" s="1"/>
      <c r="H21" s="1"/>
      <c r="I21" s="1"/>
      <c r="J21" s="1"/>
      <c r="K21" s="4"/>
      <c r="L21" s="53"/>
      <c r="M21" s="53"/>
      <c r="N21" s="1"/>
      <c r="O21" s="1"/>
      <c r="P21" s="6"/>
      <c r="Q21" s="1"/>
      <c r="R21" s="53"/>
      <c r="S21" s="6"/>
      <c r="T21" s="53"/>
      <c r="U21" s="53"/>
      <c r="V21" s="4"/>
    </row>
    <row r="22" spans="1:22" ht="14.65" thickBot="1" x14ac:dyDescent="0.5">
      <c r="A22" s="50">
        <v>14</v>
      </c>
      <c r="B22" s="1"/>
      <c r="C22" s="53"/>
      <c r="D22" s="53"/>
      <c r="E22" s="1"/>
      <c r="F22" s="1"/>
      <c r="G22" s="1"/>
      <c r="H22" s="1"/>
      <c r="I22" s="1"/>
      <c r="J22" s="1"/>
      <c r="K22" s="4"/>
      <c r="L22" s="53"/>
      <c r="M22" s="53"/>
      <c r="N22" s="1"/>
      <c r="O22" s="1"/>
      <c r="P22" s="6"/>
      <c r="Q22" s="1"/>
      <c r="R22" s="53"/>
      <c r="S22" s="6"/>
      <c r="T22" s="53"/>
      <c r="U22" s="53"/>
      <c r="V22" s="4"/>
    </row>
    <row r="23" spans="1:22" ht="14.65" thickBot="1" x14ac:dyDescent="0.5">
      <c r="A23" s="50">
        <v>15</v>
      </c>
      <c r="B23" s="1"/>
      <c r="C23" s="53"/>
      <c r="D23" s="53"/>
      <c r="E23" s="1"/>
      <c r="F23" s="1"/>
      <c r="G23" s="1"/>
      <c r="H23" s="1"/>
      <c r="I23" s="1"/>
      <c r="J23" s="1"/>
      <c r="K23" s="4"/>
      <c r="L23" s="53"/>
      <c r="M23" s="53"/>
      <c r="N23" s="1"/>
      <c r="O23" s="1"/>
      <c r="P23" s="6"/>
      <c r="Q23" s="1"/>
      <c r="R23" s="53"/>
      <c r="S23" s="6"/>
      <c r="T23" s="53"/>
      <c r="U23" s="53"/>
      <c r="V23" s="4"/>
    </row>
    <row r="24" spans="1:22" ht="14.65" thickBot="1" x14ac:dyDescent="0.5">
      <c r="A24" s="50">
        <v>16</v>
      </c>
      <c r="B24" s="1"/>
      <c r="C24" s="53"/>
      <c r="D24" s="53"/>
      <c r="E24" s="1"/>
      <c r="F24" s="1"/>
      <c r="G24" s="1"/>
      <c r="H24" s="1"/>
      <c r="I24" s="1"/>
      <c r="J24" s="1"/>
      <c r="K24" s="4"/>
      <c r="L24" s="53"/>
      <c r="M24" s="53"/>
      <c r="N24" s="1"/>
      <c r="O24" s="1"/>
      <c r="P24" s="6"/>
      <c r="Q24" s="1"/>
      <c r="R24" s="53"/>
      <c r="S24" s="6"/>
      <c r="T24" s="53"/>
      <c r="U24" s="53"/>
      <c r="V24" s="4"/>
    </row>
    <row r="25" spans="1:22" ht="14.65" thickBot="1" x14ac:dyDescent="0.5">
      <c r="A25" s="50">
        <v>17</v>
      </c>
      <c r="B25" s="1"/>
      <c r="C25" s="53"/>
      <c r="D25" s="53"/>
      <c r="E25" s="1"/>
      <c r="F25" s="1"/>
      <c r="G25" s="1"/>
      <c r="H25" s="1"/>
      <c r="I25" s="1"/>
      <c r="J25" s="1"/>
      <c r="K25" s="4"/>
      <c r="L25" s="53"/>
      <c r="M25" s="53"/>
      <c r="N25" s="1"/>
      <c r="O25" s="1"/>
      <c r="P25" s="6"/>
      <c r="Q25" s="1"/>
      <c r="R25" s="53"/>
      <c r="S25" s="6"/>
      <c r="T25" s="53"/>
      <c r="U25" s="53"/>
      <c r="V25" s="4"/>
    </row>
    <row r="26" spans="1:22" ht="14.65" thickBot="1" x14ac:dyDescent="0.5">
      <c r="A26" s="50">
        <v>18</v>
      </c>
      <c r="B26" s="1"/>
      <c r="C26" s="53"/>
      <c r="D26" s="53"/>
      <c r="E26" s="1"/>
      <c r="F26" s="1"/>
      <c r="G26" s="1"/>
      <c r="H26" s="1"/>
      <c r="I26" s="1"/>
      <c r="J26" s="1"/>
      <c r="K26" s="4"/>
      <c r="L26" s="53"/>
      <c r="M26" s="53"/>
      <c r="N26" s="1"/>
      <c r="O26" s="1"/>
      <c r="P26" s="6"/>
      <c r="Q26" s="1"/>
      <c r="R26" s="53"/>
      <c r="S26" s="6"/>
      <c r="T26" s="53"/>
      <c r="U26" s="53"/>
      <c r="V26" s="4"/>
    </row>
    <row r="27" spans="1:22" ht="14.65" thickBot="1" x14ac:dyDescent="0.5">
      <c r="A27" s="50">
        <v>19</v>
      </c>
      <c r="B27" s="1"/>
      <c r="C27" s="53"/>
      <c r="D27" s="53"/>
      <c r="E27" s="1"/>
      <c r="F27" s="1"/>
      <c r="G27" s="1"/>
      <c r="H27" s="1"/>
      <c r="I27" s="1"/>
      <c r="J27" s="1"/>
      <c r="K27" s="4"/>
      <c r="L27" s="53"/>
      <c r="M27" s="53"/>
      <c r="N27" s="1"/>
      <c r="O27" s="1"/>
      <c r="P27" s="6"/>
      <c r="Q27" s="1"/>
      <c r="R27" s="53"/>
      <c r="S27" s="6"/>
      <c r="T27" s="53"/>
      <c r="U27" s="53"/>
      <c r="V27" s="4"/>
    </row>
    <row r="28" spans="1:22" ht="14.65" thickBot="1" x14ac:dyDescent="0.5">
      <c r="A28" s="50">
        <v>20</v>
      </c>
      <c r="B28" s="1"/>
      <c r="C28" s="53"/>
      <c r="D28" s="53"/>
      <c r="E28" s="1"/>
      <c r="F28" s="1"/>
      <c r="G28" s="1"/>
      <c r="H28" s="1"/>
      <c r="I28" s="1"/>
      <c r="J28" s="1"/>
      <c r="K28" s="4"/>
      <c r="L28" s="53"/>
      <c r="M28" s="53"/>
      <c r="N28" s="1"/>
      <c r="O28" s="1"/>
      <c r="P28" s="6"/>
      <c r="Q28" s="1"/>
      <c r="R28" s="53"/>
      <c r="S28" s="6"/>
      <c r="T28" s="53"/>
      <c r="U28" s="53"/>
      <c r="V28" s="4"/>
    </row>
    <row r="29" spans="1:22" ht="14.65" thickBot="1" x14ac:dyDescent="0.5">
      <c r="A29" s="50">
        <v>21</v>
      </c>
      <c r="B29" s="1"/>
      <c r="C29" s="53"/>
      <c r="D29" s="53"/>
      <c r="E29" s="1"/>
      <c r="F29" s="1"/>
      <c r="G29" s="1"/>
      <c r="H29" s="1"/>
      <c r="I29" s="1"/>
      <c r="J29" s="1"/>
      <c r="K29" s="4"/>
      <c r="L29" s="53"/>
      <c r="M29" s="53"/>
      <c r="N29" s="1"/>
      <c r="O29" s="1"/>
      <c r="P29" s="6"/>
      <c r="Q29" s="1"/>
      <c r="R29" s="53"/>
      <c r="S29" s="6"/>
      <c r="T29" s="53"/>
      <c r="U29" s="53"/>
      <c r="V29" s="4"/>
    </row>
    <row r="30" spans="1:22" ht="14.65" thickBot="1" x14ac:dyDescent="0.5">
      <c r="A30" s="50">
        <v>22</v>
      </c>
      <c r="B30" s="1"/>
      <c r="C30" s="53"/>
      <c r="D30" s="53"/>
      <c r="E30" s="1"/>
      <c r="F30" s="1"/>
      <c r="G30" s="1"/>
      <c r="H30" s="1"/>
      <c r="I30" s="1"/>
      <c r="J30" s="1"/>
      <c r="K30" s="4"/>
      <c r="L30" s="53"/>
      <c r="M30" s="53"/>
      <c r="N30" s="1"/>
      <c r="O30" s="1"/>
      <c r="P30" s="6"/>
      <c r="Q30" s="1"/>
      <c r="R30" s="53"/>
      <c r="S30" s="6"/>
      <c r="T30" s="53"/>
      <c r="U30" s="53"/>
      <c r="V30" s="4"/>
    </row>
    <row r="31" spans="1:22" ht="14.65" thickBot="1" x14ac:dyDescent="0.5">
      <c r="A31" s="50">
        <v>23</v>
      </c>
      <c r="B31" s="1"/>
      <c r="C31" s="53"/>
      <c r="D31" s="53"/>
      <c r="E31" s="1"/>
      <c r="F31" s="1"/>
      <c r="G31" s="1"/>
      <c r="H31" s="1"/>
      <c r="I31" s="1"/>
      <c r="J31" s="1"/>
      <c r="K31" s="4"/>
      <c r="L31" s="53"/>
      <c r="M31" s="53"/>
      <c r="N31" s="1"/>
      <c r="O31" s="1"/>
      <c r="P31" s="6"/>
      <c r="Q31" s="1"/>
      <c r="R31" s="53"/>
      <c r="S31" s="6"/>
      <c r="T31" s="53"/>
      <c r="U31" s="53"/>
      <c r="V31" s="4"/>
    </row>
    <row r="32" spans="1:22" ht="14.65" thickBot="1" x14ac:dyDescent="0.5">
      <c r="A32" s="50">
        <v>24</v>
      </c>
      <c r="B32" s="1"/>
      <c r="C32" s="53"/>
      <c r="D32" s="53"/>
      <c r="E32" s="1"/>
      <c r="F32" s="1"/>
      <c r="G32" s="1"/>
      <c r="H32" s="1"/>
      <c r="I32" s="1"/>
      <c r="J32" s="1"/>
      <c r="K32" s="4"/>
      <c r="L32" s="53"/>
      <c r="M32" s="53"/>
      <c r="N32" s="1"/>
      <c r="O32" s="1"/>
      <c r="P32" s="6"/>
      <c r="Q32" s="1"/>
      <c r="R32" s="53"/>
      <c r="S32" s="6"/>
      <c r="T32" s="53"/>
      <c r="U32" s="53"/>
      <c r="V32" s="4"/>
    </row>
    <row r="33" spans="1:22" ht="14.65" thickBot="1" x14ac:dyDescent="0.5">
      <c r="A33" s="50">
        <v>25</v>
      </c>
      <c r="B33" s="1"/>
      <c r="C33" s="53"/>
      <c r="D33" s="53"/>
      <c r="E33" s="1"/>
      <c r="F33" s="1"/>
      <c r="G33" s="1"/>
      <c r="H33" s="1"/>
      <c r="I33" s="1"/>
      <c r="J33" s="1"/>
      <c r="K33" s="4"/>
      <c r="L33" s="53"/>
      <c r="M33" s="53"/>
      <c r="N33" s="1"/>
      <c r="O33" s="1"/>
      <c r="P33" s="6"/>
      <c r="Q33" s="1"/>
      <c r="R33" s="53"/>
      <c r="S33" s="6"/>
      <c r="T33" s="53"/>
      <c r="U33" s="53"/>
      <c r="V33" s="4"/>
    </row>
    <row r="34" spans="1:22" ht="14.65" thickBot="1" x14ac:dyDescent="0.5">
      <c r="A34" s="50">
        <v>26</v>
      </c>
      <c r="B34" s="1"/>
      <c r="C34" s="53"/>
      <c r="D34" s="53"/>
      <c r="E34" s="1"/>
      <c r="F34" s="1"/>
      <c r="G34" s="1"/>
      <c r="H34" s="1"/>
      <c r="I34" s="1"/>
      <c r="J34" s="1"/>
      <c r="K34" s="4"/>
      <c r="L34" s="53"/>
      <c r="M34" s="53"/>
      <c r="N34" s="1"/>
      <c r="O34" s="1"/>
      <c r="P34" s="6"/>
      <c r="Q34" s="1"/>
      <c r="R34" s="53"/>
      <c r="S34" s="6"/>
      <c r="T34" s="53"/>
      <c r="U34" s="53"/>
      <c r="V34" s="4"/>
    </row>
    <row r="35" spans="1:22" ht="14.65" thickBot="1" x14ac:dyDescent="0.5">
      <c r="A35" s="50">
        <v>27</v>
      </c>
      <c r="B35" s="1"/>
      <c r="C35" s="53"/>
      <c r="D35" s="53"/>
      <c r="E35" s="1"/>
      <c r="F35" s="1"/>
      <c r="G35" s="1"/>
      <c r="H35" s="1"/>
      <c r="I35" s="1"/>
      <c r="J35" s="1"/>
      <c r="K35" s="4"/>
      <c r="L35" s="53"/>
      <c r="M35" s="53"/>
      <c r="N35" s="1"/>
      <c r="O35" s="1"/>
      <c r="P35" s="6"/>
      <c r="Q35" s="1"/>
      <c r="R35" s="53"/>
      <c r="S35" s="6"/>
      <c r="T35" s="53"/>
      <c r="U35" s="53"/>
      <c r="V35" s="4"/>
    </row>
    <row r="36" spans="1:22" ht="14.65" thickBot="1" x14ac:dyDescent="0.5">
      <c r="A36" s="50">
        <v>28</v>
      </c>
      <c r="B36" s="1"/>
      <c r="C36" s="53"/>
      <c r="D36" s="53"/>
      <c r="E36" s="1"/>
      <c r="F36" s="1"/>
      <c r="G36" s="1"/>
      <c r="H36" s="1"/>
      <c r="I36" s="1"/>
      <c r="J36" s="1"/>
      <c r="K36" s="4"/>
      <c r="L36" s="53"/>
      <c r="M36" s="53"/>
      <c r="N36" s="1"/>
      <c r="O36" s="1"/>
      <c r="P36" s="6"/>
      <c r="Q36" s="1"/>
      <c r="R36" s="53"/>
      <c r="S36" s="6"/>
      <c r="T36" s="53"/>
      <c r="U36" s="53"/>
      <c r="V36" s="4"/>
    </row>
    <row r="37" spans="1:22" ht="14.65" thickBot="1" x14ac:dyDescent="0.5">
      <c r="A37" s="50">
        <v>29</v>
      </c>
      <c r="B37" s="1"/>
      <c r="C37" s="53"/>
      <c r="D37" s="53"/>
      <c r="E37" s="1"/>
      <c r="F37" s="1"/>
      <c r="G37" s="1"/>
      <c r="H37" s="1"/>
      <c r="I37" s="1"/>
      <c r="J37" s="1"/>
      <c r="K37" s="4"/>
      <c r="L37" s="53"/>
      <c r="M37" s="53"/>
      <c r="N37" s="1"/>
      <c r="O37" s="1"/>
      <c r="P37" s="6"/>
      <c r="Q37" s="1"/>
      <c r="R37" s="53"/>
      <c r="S37" s="6"/>
      <c r="T37" s="53"/>
      <c r="U37" s="53"/>
      <c r="V37" s="4"/>
    </row>
    <row r="38" spans="1:22" ht="14.65" thickBot="1" x14ac:dyDescent="0.5">
      <c r="A38" s="50">
        <v>30</v>
      </c>
      <c r="B38" s="1"/>
      <c r="C38" s="53"/>
      <c r="D38" s="53"/>
      <c r="E38" s="1"/>
      <c r="F38" s="1"/>
      <c r="G38" s="1"/>
      <c r="H38" s="1"/>
      <c r="I38" s="1"/>
      <c r="J38" s="1"/>
      <c r="K38" s="4"/>
      <c r="L38" s="53"/>
      <c r="M38" s="53"/>
      <c r="N38" s="1"/>
      <c r="O38" s="1"/>
      <c r="P38" s="6"/>
      <c r="Q38" s="1"/>
      <c r="R38" s="53"/>
      <c r="S38" s="6"/>
      <c r="T38" s="53"/>
      <c r="U38" s="53"/>
      <c r="V38" s="4"/>
    </row>
    <row r="39" spans="1:22" s="7" customFormat="1" ht="18" thickBot="1" x14ac:dyDescent="0.5">
      <c r="A39" s="54" t="s">
        <v>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5"/>
      <c r="R39" s="55"/>
      <c r="S39" s="55"/>
      <c r="T39" s="55"/>
      <c r="U39" s="55"/>
      <c r="V39" s="55"/>
    </row>
    <row r="40" spans="1:22" s="7" customFormat="1" ht="18" thickBot="1" x14ac:dyDescent="0.5">
      <c r="A40" s="54" t="s">
        <v>1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ht="35.65" thickBot="1" x14ac:dyDescent="0.5">
      <c r="A41" s="8" t="s">
        <v>2</v>
      </c>
      <c r="B41" s="9">
        <v>2</v>
      </c>
      <c r="C41" s="9">
        <v>2</v>
      </c>
      <c r="D41" s="9">
        <v>2</v>
      </c>
      <c r="E41" s="9">
        <v>3</v>
      </c>
      <c r="F41" s="9">
        <v>3</v>
      </c>
      <c r="G41" s="9">
        <v>3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9">
        <v>4</v>
      </c>
      <c r="N41" s="9">
        <v>5</v>
      </c>
      <c r="O41" s="9">
        <v>5</v>
      </c>
      <c r="P41" s="9">
        <v>5</v>
      </c>
      <c r="Q41" s="9">
        <v>5</v>
      </c>
      <c r="R41" s="9">
        <v>5</v>
      </c>
      <c r="S41" s="9">
        <v>5</v>
      </c>
      <c r="T41" s="9">
        <v>10</v>
      </c>
      <c r="U41" s="9">
        <v>10</v>
      </c>
      <c r="V41" s="9">
        <v>10</v>
      </c>
    </row>
    <row r="42" spans="1:22" ht="57" customHeight="1" thickBot="1" x14ac:dyDescent="0.5">
      <c r="A42" s="8" t="s">
        <v>3</v>
      </c>
      <c r="B42" s="10">
        <v>2.6</v>
      </c>
      <c r="C42" s="10">
        <v>2.9</v>
      </c>
      <c r="D42" s="10">
        <v>2.9</v>
      </c>
      <c r="E42" s="10" t="s">
        <v>4</v>
      </c>
      <c r="F42" s="10">
        <v>3.6</v>
      </c>
      <c r="G42" s="10" t="s">
        <v>5</v>
      </c>
      <c r="H42" s="10">
        <v>4.0999999999999996</v>
      </c>
      <c r="I42" s="10" t="s">
        <v>6</v>
      </c>
      <c r="J42" s="10" t="s">
        <v>6</v>
      </c>
      <c r="K42" s="10">
        <v>4.2</v>
      </c>
      <c r="L42" s="10">
        <v>4.3</v>
      </c>
      <c r="M42" s="10">
        <v>4.3</v>
      </c>
      <c r="N42" s="10">
        <v>5.0999999999999996</v>
      </c>
      <c r="O42" s="10" t="s">
        <v>7</v>
      </c>
      <c r="P42" s="10" t="s">
        <v>8</v>
      </c>
      <c r="Q42" s="10">
        <v>5.7</v>
      </c>
      <c r="R42" s="10" t="s">
        <v>9</v>
      </c>
      <c r="S42" s="10" t="s">
        <v>10</v>
      </c>
      <c r="T42" s="10">
        <v>10.199999999999999</v>
      </c>
      <c r="U42" s="10" t="s">
        <v>11</v>
      </c>
      <c r="V42" s="10" t="s">
        <v>12</v>
      </c>
    </row>
  </sheetData>
  <mergeCells count="2">
    <mergeCell ref="A5:I5"/>
    <mergeCell ref="K6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workbookViewId="0">
      <selection activeCell="D3" sqref="D3"/>
    </sheetView>
  </sheetViews>
  <sheetFormatPr baseColWidth="10" defaultRowHeight="14.25" x14ac:dyDescent="0.45"/>
  <cols>
    <col min="1" max="1" width="17.73046875" customWidth="1"/>
    <col min="2" max="2" width="6.59765625" customWidth="1"/>
    <col min="3" max="3" width="6.265625" customWidth="1"/>
    <col min="4" max="4" width="12" bestFit="1" customWidth="1"/>
    <col min="5" max="7" width="6.59765625" customWidth="1"/>
    <col min="8" max="8" width="8.265625" bestFit="1" customWidth="1"/>
    <col min="9" max="10" width="6.59765625" customWidth="1"/>
    <col min="11" max="11" width="11" bestFit="1" customWidth="1"/>
    <col min="12" max="12" width="8.1328125" bestFit="1" customWidth="1"/>
    <col min="13" max="13" width="10.1328125" bestFit="1" customWidth="1"/>
    <col min="14" max="17" width="6.59765625" customWidth="1"/>
    <col min="18" max="18" width="9.265625" bestFit="1" customWidth="1"/>
    <col min="19" max="19" width="10.3984375" bestFit="1" customWidth="1"/>
    <col min="20" max="20" width="6.59765625" customWidth="1"/>
    <col min="21" max="21" width="8.73046875" bestFit="1" customWidth="1"/>
    <col min="22" max="22" width="6.59765625" customWidth="1"/>
    <col min="23" max="23" width="10.59765625" style="28" customWidth="1"/>
  </cols>
  <sheetData>
    <row r="1" spans="1:23" ht="23.25" x14ac:dyDescent="0.7">
      <c r="A1" s="38" t="s">
        <v>25</v>
      </c>
    </row>
    <row r="2" spans="1:23" ht="18.399999999999999" thickBot="1" x14ac:dyDescent="0.6">
      <c r="A2" s="42" t="s">
        <v>21</v>
      </c>
      <c r="B2" s="43"/>
    </row>
    <row r="3" spans="1:23" ht="18.399999999999999" thickBot="1" x14ac:dyDescent="0.6">
      <c r="A3" s="44" t="s">
        <v>22</v>
      </c>
      <c r="B3" s="43"/>
    </row>
    <row r="4" spans="1:23" ht="18.399999999999999" thickBot="1" x14ac:dyDescent="0.6">
      <c r="A4" s="42" t="s">
        <v>23</v>
      </c>
      <c r="B4" s="43"/>
    </row>
    <row r="5" spans="1:23" ht="14.65" thickBot="1" x14ac:dyDescent="0.5">
      <c r="W5" s="29"/>
    </row>
    <row r="6" spans="1:23" ht="31.5" customHeight="1" thickBot="1" x14ac:dyDescent="0.5">
      <c r="A6" s="13" t="s">
        <v>15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  <c r="Q6" s="33">
        <v>16</v>
      </c>
      <c r="R6" s="33">
        <v>17</v>
      </c>
      <c r="S6" s="33">
        <v>18</v>
      </c>
      <c r="T6" s="33">
        <v>19</v>
      </c>
      <c r="U6" s="33">
        <v>20</v>
      </c>
      <c r="V6" s="34">
        <v>21</v>
      </c>
      <c r="W6" s="35" t="s">
        <v>14</v>
      </c>
    </row>
    <row r="7" spans="1:23" ht="14.65" thickBot="1" x14ac:dyDescent="0.5">
      <c r="A7" s="14">
        <v>1</v>
      </c>
      <c r="B7" s="2">
        <f>IF(Elevsvar!B9=29700,1,0)</f>
        <v>0</v>
      </c>
      <c r="C7" s="15">
        <f>IF(Elevsvar!C9="2408 2398 2388",1,0)</f>
        <v>0</v>
      </c>
      <c r="D7" s="16">
        <f>IF(Elevsvar!D9="1,2 1,5 1,8",1,0)</f>
        <v>0</v>
      </c>
      <c r="E7" s="2">
        <f>IF(Elevsvar!E9=2058,1,0)</f>
        <v>0</v>
      </c>
      <c r="F7" s="2">
        <f>IF(Elevsvar!F9=1920,1,0)</f>
        <v>0</v>
      </c>
      <c r="G7" s="2">
        <f>IF(AND(Elevsvar!G9&gt;=4000,Elevsvar!G9&lt;=5000),1,0)</f>
        <v>0</v>
      </c>
      <c r="H7" s="2">
        <f>IF(Elevsvar!H9=6.07,1,0)</f>
        <v>0</v>
      </c>
      <c r="I7" s="2">
        <f>IF(Elevsvar!I9="B",1,0)</f>
        <v>0</v>
      </c>
      <c r="J7" s="2">
        <f>IF(Elevsvar!J9="C",1,0)</f>
        <v>0</v>
      </c>
      <c r="K7" s="16">
        <f>IF(Elevsvar!K9="0,10 0,04 0,9",1,0)</f>
        <v>0</v>
      </c>
      <c r="L7" s="16">
        <f>IF(Elevsvar!L9="0,5 5,5",1,0)</f>
        <v>0</v>
      </c>
      <c r="M7" s="16">
        <f>IF(Elevsvar!M9="3,521 2,672",1,0)</f>
        <v>0</v>
      </c>
      <c r="N7" s="2">
        <f>IF(Elevsvar!N9="c",1,0)</f>
        <v>0</v>
      </c>
      <c r="O7" s="2">
        <f>IF(Elevsvar!O9=4,1,0)</f>
        <v>0</v>
      </c>
      <c r="P7" s="17">
        <f>IF(Elevsvar!P9=1/4,1,0)</f>
        <v>0</v>
      </c>
      <c r="Q7" s="2">
        <f>IF(Elevsvar!Q9="D",1,0)</f>
        <v>0</v>
      </c>
      <c r="R7" s="18">
        <f>IF(Elevsvar!R9="1/5 2/3",1,0)</f>
        <v>0</v>
      </c>
      <c r="S7" s="17">
        <f>IF(Elevsvar!S9=1/6,1,0)</f>
        <v>0</v>
      </c>
      <c r="T7" s="16">
        <f>IF(Elevsvar!T9="7*3",1,0)+IF(Elevsvar!T9="3*7",1,0)</f>
        <v>0</v>
      </c>
      <c r="U7" s="16">
        <f>IF(Elevsvar!U9="21:3",1,0)+IF(Elevsvar!U9="21:7",1,0)</f>
        <v>0</v>
      </c>
      <c r="V7" s="23">
        <f>IF(Elevsvar!V9="C",1,0)</f>
        <v>0</v>
      </c>
      <c r="W7" s="32">
        <f>SUM(B7:V7)</f>
        <v>0</v>
      </c>
    </row>
    <row r="8" spans="1:23" ht="14.65" thickBot="1" x14ac:dyDescent="0.5">
      <c r="A8" s="14">
        <v>2</v>
      </c>
      <c r="B8" s="2">
        <f>IF(Elevsvar!B10=29700,1,0)</f>
        <v>0</v>
      </c>
      <c r="C8" s="15">
        <f>IF(Elevsvar!C10="2408 2398 2388",1,0)</f>
        <v>0</v>
      </c>
      <c r="D8" s="16">
        <f>IF(Elevsvar!D10="1,2 1,5 1,8",1,0)</f>
        <v>0</v>
      </c>
      <c r="E8" s="2">
        <f>IF(Elevsvar!E10=2058,1,0)</f>
        <v>0</v>
      </c>
      <c r="F8" s="2">
        <f>IF(Elevsvar!F10=1920,1,0)</f>
        <v>0</v>
      </c>
      <c r="G8" s="2">
        <f>IF(AND(Elevsvar!G10&gt;=4000,Elevsvar!G10&lt;=5000),1,0)</f>
        <v>0</v>
      </c>
      <c r="H8" s="2">
        <f>IF(Elevsvar!H10=6.07,1,0)</f>
        <v>0</v>
      </c>
      <c r="I8" s="2">
        <f>IF(Elevsvar!I10="B",1,0)</f>
        <v>0</v>
      </c>
      <c r="J8" s="2">
        <f>IF(Elevsvar!J10="C",1,0)</f>
        <v>0</v>
      </c>
      <c r="K8" s="16">
        <f>IF(Elevsvar!K10="0,10 0,04 0,9",1,0)</f>
        <v>0</v>
      </c>
      <c r="L8" s="16">
        <f>IF(Elevsvar!L10="0,5 5,5",1,0)</f>
        <v>0</v>
      </c>
      <c r="M8" s="16">
        <f>IF(Elevsvar!M10="3,521 2,672",1,0)</f>
        <v>0</v>
      </c>
      <c r="N8" s="2">
        <f>IF(Elevsvar!N10="c",1,0)</f>
        <v>0</v>
      </c>
      <c r="O8" s="2">
        <f>IF(Elevsvar!O10=4,1,0)</f>
        <v>0</v>
      </c>
      <c r="P8" s="17">
        <f>IF(Elevsvar!P10=1/4,1,0)</f>
        <v>0</v>
      </c>
      <c r="Q8" s="2">
        <f>IF(Elevsvar!Q10="D",1,0)</f>
        <v>0</v>
      </c>
      <c r="R8" s="18">
        <f>IF(Elevsvar!R10="1/5 2/3",1,0)</f>
        <v>0</v>
      </c>
      <c r="S8" s="17">
        <f>IF(Elevsvar!S10=1/6,1,0)</f>
        <v>0</v>
      </c>
      <c r="T8" s="16">
        <f>IF(Elevsvar!T10="7*3",1,0)+IF(Elevsvar!T10="3*7",1,0)</f>
        <v>0</v>
      </c>
      <c r="U8" s="16">
        <f>IF(Elevsvar!U10="21:3",1,0)+IF(Elevsvar!U10="21:7",1,0)</f>
        <v>0</v>
      </c>
      <c r="V8" s="23">
        <f>IF(Elevsvar!V10="C",1,0)</f>
        <v>0</v>
      </c>
      <c r="W8" s="32">
        <f t="shared" ref="W8:W36" si="0">SUM(B8:V8)</f>
        <v>0</v>
      </c>
    </row>
    <row r="9" spans="1:23" ht="14.65" thickBot="1" x14ac:dyDescent="0.5">
      <c r="A9" s="14">
        <v>3</v>
      </c>
      <c r="B9" s="2">
        <f>IF(Elevsvar!B11=29700,1,0)</f>
        <v>0</v>
      </c>
      <c r="C9" s="15">
        <f>IF(Elevsvar!C11="2408 2398 2388",1,0)</f>
        <v>0</v>
      </c>
      <c r="D9" s="16">
        <f>IF(Elevsvar!D11="1,2 1,5 1,8",1,0)</f>
        <v>0</v>
      </c>
      <c r="E9" s="2">
        <f>IF(Elevsvar!E11=2058,1,0)</f>
        <v>0</v>
      </c>
      <c r="F9" s="2">
        <f>IF(Elevsvar!F11=1920,1,0)</f>
        <v>0</v>
      </c>
      <c r="G9" s="2">
        <f>IF(AND(Elevsvar!G11&gt;=4000,Elevsvar!G11&lt;=5000),1,0)</f>
        <v>0</v>
      </c>
      <c r="H9" s="2">
        <f>IF(Elevsvar!H11=6.07,1,0)</f>
        <v>0</v>
      </c>
      <c r="I9" s="2">
        <f>IF(Elevsvar!I11="B",1,0)</f>
        <v>0</v>
      </c>
      <c r="J9" s="2">
        <f>IF(Elevsvar!J11="C",1,0)</f>
        <v>0</v>
      </c>
      <c r="K9" s="16">
        <f>IF(Elevsvar!K11="0,10 0,04 0,9",1,0)</f>
        <v>0</v>
      </c>
      <c r="L9" s="16">
        <f>IF(Elevsvar!L11="0,5 5,5",1,0)</f>
        <v>0</v>
      </c>
      <c r="M9" s="16">
        <f>IF(Elevsvar!M11="3,521 2,672",1,0)</f>
        <v>0</v>
      </c>
      <c r="N9" s="2">
        <f>IF(Elevsvar!N11="c",1,0)</f>
        <v>0</v>
      </c>
      <c r="O9" s="2">
        <f>IF(Elevsvar!O11=4,1,0)</f>
        <v>0</v>
      </c>
      <c r="P9" s="17">
        <f>IF(Elevsvar!P11=1/4,1,0)</f>
        <v>0</v>
      </c>
      <c r="Q9" s="2">
        <f>IF(Elevsvar!Q11="D",1,0)</f>
        <v>0</v>
      </c>
      <c r="R9" s="18">
        <f>IF(Elevsvar!R11="1/5 2/3",1,0)</f>
        <v>0</v>
      </c>
      <c r="S9" s="17">
        <f>IF(Elevsvar!S11=1/6,1,0)</f>
        <v>0</v>
      </c>
      <c r="T9" s="16">
        <f>IF(Elevsvar!T11="7*3",1,0)+IF(Elevsvar!T11="3*7",1,0)</f>
        <v>0</v>
      </c>
      <c r="U9" s="16">
        <f>IF(Elevsvar!U11="21:3",1,0)+IF(Elevsvar!U11="21:7",1,0)</f>
        <v>0</v>
      </c>
      <c r="V9" s="23">
        <f>IF(Elevsvar!V11="C",1,0)</f>
        <v>0</v>
      </c>
      <c r="W9" s="32">
        <f t="shared" si="0"/>
        <v>0</v>
      </c>
    </row>
    <row r="10" spans="1:23" s="5" customFormat="1" ht="14.65" thickBot="1" x14ac:dyDescent="0.5">
      <c r="A10" s="14">
        <v>4</v>
      </c>
      <c r="B10" s="2">
        <f>IF(Elevsvar!B12=29700,1,0)</f>
        <v>0</v>
      </c>
      <c r="C10" s="15">
        <f>IF(Elevsvar!C12="2408 2398 2388",1,0)</f>
        <v>0</v>
      </c>
      <c r="D10" s="16">
        <f>IF(Elevsvar!D12="1,2 1,5 1,8",1,0)</f>
        <v>0</v>
      </c>
      <c r="E10" s="2">
        <f>IF(Elevsvar!E12=2058,1,0)</f>
        <v>0</v>
      </c>
      <c r="F10" s="2">
        <f>IF(Elevsvar!F12=1920,1,0)</f>
        <v>0</v>
      </c>
      <c r="G10" s="2">
        <f>IF(AND(Elevsvar!G12&gt;=4000,Elevsvar!G12&lt;=5000),1,0)</f>
        <v>0</v>
      </c>
      <c r="H10" s="2">
        <f>IF(Elevsvar!H12=6.07,1,0)</f>
        <v>0</v>
      </c>
      <c r="I10" s="2">
        <f>IF(Elevsvar!I12="B",1,0)</f>
        <v>0</v>
      </c>
      <c r="J10" s="2">
        <f>IF(Elevsvar!J12="C",1,0)</f>
        <v>0</v>
      </c>
      <c r="K10" s="16">
        <f>IF(Elevsvar!K12="0,10 0,04 0,9",1,0)</f>
        <v>0</v>
      </c>
      <c r="L10" s="16">
        <f>IF(Elevsvar!L12="0,5 5,5",1,0)</f>
        <v>0</v>
      </c>
      <c r="M10" s="16">
        <f>IF(Elevsvar!M12="3,521 2,672",1,0)</f>
        <v>0</v>
      </c>
      <c r="N10" s="2">
        <f>IF(Elevsvar!N12="c",1,0)</f>
        <v>0</v>
      </c>
      <c r="O10" s="2">
        <f>IF(Elevsvar!O12=4,1,0)</f>
        <v>0</v>
      </c>
      <c r="P10" s="17">
        <f>IF(Elevsvar!P12=1/4,1,0)</f>
        <v>0</v>
      </c>
      <c r="Q10" s="2">
        <f>IF(Elevsvar!Q12="D",1,0)</f>
        <v>0</v>
      </c>
      <c r="R10" s="18">
        <f>IF(Elevsvar!R12="1/5 2/3",1,0)</f>
        <v>0</v>
      </c>
      <c r="S10" s="17">
        <f>IF(Elevsvar!S12=1/6,1,0)</f>
        <v>0</v>
      </c>
      <c r="T10" s="16">
        <f>IF(Elevsvar!T12="7*3",1,0)+IF(Elevsvar!T12="3*7",1,0)</f>
        <v>0</v>
      </c>
      <c r="U10" s="16">
        <f>IF(Elevsvar!U12="21:3",1,0)+IF(Elevsvar!U12="21:7",1,0)</f>
        <v>0</v>
      </c>
      <c r="V10" s="23">
        <f>IF(Elevsvar!V12="C",1,0)</f>
        <v>0</v>
      </c>
      <c r="W10" s="32">
        <f t="shared" si="0"/>
        <v>0</v>
      </c>
    </row>
    <row r="11" spans="1:23" ht="14.65" thickBot="1" x14ac:dyDescent="0.5">
      <c r="A11" s="14">
        <v>5</v>
      </c>
      <c r="B11" s="2">
        <f>IF(Elevsvar!B13=29700,1,0)</f>
        <v>0</v>
      </c>
      <c r="C11" s="15">
        <f>IF(Elevsvar!C13="2408 2398 2388",1,0)</f>
        <v>0</v>
      </c>
      <c r="D11" s="16">
        <f>IF(Elevsvar!D13="1,2 1,5 1,8",1,0)</f>
        <v>0</v>
      </c>
      <c r="E11" s="2">
        <f>IF(Elevsvar!E13=2058,1,0)</f>
        <v>0</v>
      </c>
      <c r="F11" s="2">
        <f>IF(Elevsvar!F13=1920,1,0)</f>
        <v>0</v>
      </c>
      <c r="G11" s="2">
        <f>IF(AND(Elevsvar!G13&gt;=4000,Elevsvar!G13&lt;=5000),1,0)</f>
        <v>0</v>
      </c>
      <c r="H11" s="2">
        <f>IF(Elevsvar!H13=6.07,1,0)</f>
        <v>0</v>
      </c>
      <c r="I11" s="2">
        <f>IF(Elevsvar!I13="B",1,0)</f>
        <v>0</v>
      </c>
      <c r="J11" s="2">
        <f>IF(Elevsvar!J13="C",1,0)</f>
        <v>0</v>
      </c>
      <c r="K11" s="16">
        <f>IF(Elevsvar!K13="0,10 0,04 0,9",1,0)</f>
        <v>0</v>
      </c>
      <c r="L11" s="16">
        <f>IF(Elevsvar!L13="0,5 5,5",1,0)</f>
        <v>0</v>
      </c>
      <c r="M11" s="16">
        <f>IF(Elevsvar!M13="3,521 2,672",1,0)</f>
        <v>0</v>
      </c>
      <c r="N11" s="2">
        <f>IF(Elevsvar!N13="c",1,0)</f>
        <v>0</v>
      </c>
      <c r="O11" s="2">
        <f>IF(Elevsvar!O13=4,1,0)</f>
        <v>0</v>
      </c>
      <c r="P11" s="17">
        <f>IF(Elevsvar!P13=1/4,1,0)</f>
        <v>0</v>
      </c>
      <c r="Q11" s="2">
        <f>IF(Elevsvar!Q13="D",1,0)</f>
        <v>0</v>
      </c>
      <c r="R11" s="18">
        <f>IF(Elevsvar!R13="1/5 2/3",1,0)</f>
        <v>0</v>
      </c>
      <c r="S11" s="17">
        <f>IF(Elevsvar!S13=1/6,1,0)</f>
        <v>0</v>
      </c>
      <c r="T11" s="16">
        <f>IF(Elevsvar!T13="7*3",1,0)+IF(Elevsvar!T13="3*7",1,0)</f>
        <v>0</v>
      </c>
      <c r="U11" s="16">
        <f>IF(Elevsvar!U13="21:3",1,0)+IF(Elevsvar!U13="21:7",1,0)</f>
        <v>0</v>
      </c>
      <c r="V11" s="23">
        <f>IF(Elevsvar!V13="C",1,0)</f>
        <v>0</v>
      </c>
      <c r="W11" s="32">
        <f t="shared" si="0"/>
        <v>0</v>
      </c>
    </row>
    <row r="12" spans="1:23" ht="14.65" thickBot="1" x14ac:dyDescent="0.5">
      <c r="A12" s="14">
        <v>6</v>
      </c>
      <c r="B12" s="2">
        <f>IF(Elevsvar!B14=29700,1,0)</f>
        <v>0</v>
      </c>
      <c r="C12" s="15">
        <f>IF(Elevsvar!C14="2408 2398 2388",1,0)</f>
        <v>0</v>
      </c>
      <c r="D12" s="16">
        <f>IF(Elevsvar!D14="1,2 1,5 1,8",1,0)</f>
        <v>0</v>
      </c>
      <c r="E12" s="2">
        <f>IF(Elevsvar!E14=2058,1,0)</f>
        <v>0</v>
      </c>
      <c r="F12" s="2">
        <f>IF(Elevsvar!F14=1920,1,0)</f>
        <v>0</v>
      </c>
      <c r="G12" s="2">
        <f>IF(AND(Elevsvar!G14&gt;=4000,Elevsvar!G14&lt;=5000),1,0)</f>
        <v>0</v>
      </c>
      <c r="H12" s="2">
        <f>IF(Elevsvar!H14=6.07,1,0)</f>
        <v>0</v>
      </c>
      <c r="I12" s="2">
        <f>IF(Elevsvar!I14="B",1,0)</f>
        <v>0</v>
      </c>
      <c r="J12" s="2">
        <f>IF(Elevsvar!J14="C",1,0)</f>
        <v>0</v>
      </c>
      <c r="K12" s="16">
        <f>IF(Elevsvar!K14="0,10 0,04 0,9",1,0)</f>
        <v>0</v>
      </c>
      <c r="L12" s="16">
        <f>IF(Elevsvar!L14="0,5 5,5",1,0)</f>
        <v>0</v>
      </c>
      <c r="M12" s="16">
        <f>IF(Elevsvar!M14="3,521 2,672",1,0)</f>
        <v>0</v>
      </c>
      <c r="N12" s="2">
        <f>IF(Elevsvar!N14="c",1,0)</f>
        <v>0</v>
      </c>
      <c r="O12" s="2">
        <f>IF(Elevsvar!O14=4,1,0)</f>
        <v>0</v>
      </c>
      <c r="P12" s="17">
        <f>IF(Elevsvar!P14=1/4,1,0)</f>
        <v>0</v>
      </c>
      <c r="Q12" s="2">
        <f>IF(Elevsvar!Q14="D",1,0)</f>
        <v>0</v>
      </c>
      <c r="R12" s="18">
        <f>IF(Elevsvar!R14="1/5 2/3",1,0)</f>
        <v>0</v>
      </c>
      <c r="S12" s="17">
        <f>IF(Elevsvar!S14=1/6,1,0)</f>
        <v>0</v>
      </c>
      <c r="T12" s="16">
        <f>IF(Elevsvar!T14="7*3",1,0)+IF(Elevsvar!T14="3*7",1,0)</f>
        <v>0</v>
      </c>
      <c r="U12" s="16">
        <f>IF(Elevsvar!U14="21:3",1,0)+IF(Elevsvar!U14="21:7",1,0)</f>
        <v>0</v>
      </c>
      <c r="V12" s="23">
        <f>IF(Elevsvar!V14="C",1,0)</f>
        <v>0</v>
      </c>
      <c r="W12" s="32">
        <f t="shared" si="0"/>
        <v>0</v>
      </c>
    </row>
    <row r="13" spans="1:23" ht="14.65" thickBot="1" x14ac:dyDescent="0.5">
      <c r="A13" s="14">
        <v>7</v>
      </c>
      <c r="B13" s="2">
        <f>IF(Elevsvar!B15=29700,1,0)</f>
        <v>0</v>
      </c>
      <c r="C13" s="15">
        <f>IF(Elevsvar!C15="2408 2398 2388",1,0)</f>
        <v>0</v>
      </c>
      <c r="D13" s="16">
        <f>IF(Elevsvar!D15="1,2 1,5 1,8",1,0)</f>
        <v>0</v>
      </c>
      <c r="E13" s="2">
        <f>IF(Elevsvar!E15=2058,1,0)</f>
        <v>0</v>
      </c>
      <c r="F13" s="2">
        <f>IF(Elevsvar!F15=1920,1,0)</f>
        <v>0</v>
      </c>
      <c r="G13" s="2">
        <f>IF(AND(Elevsvar!G15&gt;=4000,Elevsvar!G15&lt;=5000),1,0)</f>
        <v>0</v>
      </c>
      <c r="H13" s="2">
        <f>IF(Elevsvar!H15=6.07,1,0)</f>
        <v>0</v>
      </c>
      <c r="I13" s="2">
        <f>IF(Elevsvar!I15="B",1,0)</f>
        <v>0</v>
      </c>
      <c r="J13" s="2">
        <f>IF(Elevsvar!J15="C",1,0)</f>
        <v>0</v>
      </c>
      <c r="K13" s="16">
        <f>IF(Elevsvar!K15="0,10 0,04 0,9",1,0)</f>
        <v>0</v>
      </c>
      <c r="L13" s="16">
        <f>IF(Elevsvar!L15="0,5 5,5",1,0)</f>
        <v>0</v>
      </c>
      <c r="M13" s="16">
        <f>IF(Elevsvar!M15="3,521 2,672",1,0)</f>
        <v>0</v>
      </c>
      <c r="N13" s="2">
        <f>IF(Elevsvar!N15="c",1,0)</f>
        <v>0</v>
      </c>
      <c r="O13" s="2">
        <f>IF(Elevsvar!O15=4,1,0)</f>
        <v>0</v>
      </c>
      <c r="P13" s="17">
        <f>IF(Elevsvar!P15=1/4,1,0)</f>
        <v>0</v>
      </c>
      <c r="Q13" s="2">
        <f>IF(Elevsvar!Q15="D",1,0)</f>
        <v>0</v>
      </c>
      <c r="R13" s="18">
        <f>IF(Elevsvar!R15="1/5 2/3",1,0)</f>
        <v>0</v>
      </c>
      <c r="S13" s="17">
        <f>IF(Elevsvar!S15=1/6,1,0)</f>
        <v>0</v>
      </c>
      <c r="T13" s="16">
        <f>IF(Elevsvar!T15="7*3",1,0)+IF(Elevsvar!T15="3*7",1,0)</f>
        <v>0</v>
      </c>
      <c r="U13" s="16">
        <f>IF(Elevsvar!U15="21:3",1,0)+IF(Elevsvar!U15="21:7",1,0)</f>
        <v>0</v>
      </c>
      <c r="V13" s="23">
        <f>IF(Elevsvar!V15="C",1,0)</f>
        <v>0</v>
      </c>
      <c r="W13" s="32">
        <f t="shared" si="0"/>
        <v>0</v>
      </c>
    </row>
    <row r="14" spans="1:23" ht="14.65" thickBot="1" x14ac:dyDescent="0.5">
      <c r="A14" s="14">
        <v>8</v>
      </c>
      <c r="B14" s="2">
        <f>IF(Elevsvar!B16=29700,1,0)</f>
        <v>0</v>
      </c>
      <c r="C14" s="15">
        <f>IF(Elevsvar!C16="2408 2398 2388",1,0)</f>
        <v>0</v>
      </c>
      <c r="D14" s="16">
        <f>IF(Elevsvar!D16="1,2 1,5 1,8",1,0)</f>
        <v>0</v>
      </c>
      <c r="E14" s="2">
        <f>IF(Elevsvar!E16=2058,1,0)</f>
        <v>0</v>
      </c>
      <c r="F14" s="2">
        <f>IF(Elevsvar!F16=1920,1,0)</f>
        <v>0</v>
      </c>
      <c r="G14" s="2">
        <f>IF(AND(Elevsvar!G16&gt;=4000,Elevsvar!G16&lt;=5000),1,0)</f>
        <v>0</v>
      </c>
      <c r="H14" s="2">
        <f>IF(Elevsvar!H16=6.07,1,0)</f>
        <v>0</v>
      </c>
      <c r="I14" s="2">
        <f>IF(Elevsvar!I16="B",1,0)</f>
        <v>0</v>
      </c>
      <c r="J14" s="2">
        <f>IF(Elevsvar!J16="C",1,0)</f>
        <v>0</v>
      </c>
      <c r="K14" s="16">
        <f>IF(Elevsvar!K16="0,10 0,04 0,9",1,0)</f>
        <v>0</v>
      </c>
      <c r="L14" s="16">
        <f>IF(Elevsvar!L16="0,5 5,5",1,0)</f>
        <v>0</v>
      </c>
      <c r="M14" s="16">
        <f>IF(Elevsvar!M16="3,521 2,672",1,0)</f>
        <v>0</v>
      </c>
      <c r="N14" s="2">
        <f>IF(Elevsvar!N16="c",1,0)</f>
        <v>0</v>
      </c>
      <c r="O14" s="2">
        <f>IF(Elevsvar!O16=4,1,0)</f>
        <v>0</v>
      </c>
      <c r="P14" s="17">
        <f>IF(Elevsvar!P16=1/4,1,0)</f>
        <v>0</v>
      </c>
      <c r="Q14" s="2">
        <f>IF(Elevsvar!Q16="D",1,0)</f>
        <v>0</v>
      </c>
      <c r="R14" s="18">
        <f>IF(Elevsvar!R16="1/5 2/3",1,0)</f>
        <v>0</v>
      </c>
      <c r="S14" s="17">
        <f>IF(Elevsvar!S16=1/6,1,0)</f>
        <v>0</v>
      </c>
      <c r="T14" s="16">
        <f>IF(Elevsvar!T16="7*3",1,0)+IF(Elevsvar!T16="3*7",1,0)</f>
        <v>0</v>
      </c>
      <c r="U14" s="16">
        <f>IF(Elevsvar!U16="21:3",1,0)+IF(Elevsvar!U16="21:7",1,0)</f>
        <v>0</v>
      </c>
      <c r="V14" s="23">
        <f>IF(Elevsvar!V16="C",1,0)</f>
        <v>0</v>
      </c>
      <c r="W14" s="32">
        <f t="shared" si="0"/>
        <v>0</v>
      </c>
    </row>
    <row r="15" spans="1:23" ht="14.65" thickBot="1" x14ac:dyDescent="0.5">
      <c r="A15" s="14">
        <v>9</v>
      </c>
      <c r="B15" s="2">
        <f>IF(Elevsvar!B17=29700,1,0)</f>
        <v>0</v>
      </c>
      <c r="C15" s="15">
        <f>IF(Elevsvar!C17="2408 2398 2388",1,0)</f>
        <v>0</v>
      </c>
      <c r="D15" s="16">
        <f>IF(Elevsvar!D17="1,2 1,5 1,8",1,0)</f>
        <v>0</v>
      </c>
      <c r="E15" s="2">
        <f>IF(Elevsvar!E17=2058,1,0)</f>
        <v>0</v>
      </c>
      <c r="F15" s="2">
        <f>IF(Elevsvar!F17=1920,1,0)</f>
        <v>0</v>
      </c>
      <c r="G15" s="2">
        <f>IF(AND(Elevsvar!G17&gt;=4000,Elevsvar!G17&lt;=5000),1,0)</f>
        <v>0</v>
      </c>
      <c r="H15" s="2">
        <f>IF(Elevsvar!H17=6.07,1,0)</f>
        <v>0</v>
      </c>
      <c r="I15" s="2">
        <f>IF(Elevsvar!I17="B",1,0)</f>
        <v>0</v>
      </c>
      <c r="J15" s="2">
        <f>IF(Elevsvar!J17="C",1,0)</f>
        <v>0</v>
      </c>
      <c r="K15" s="16">
        <f>IF(Elevsvar!K17="0,10 0,04 0,9",1,0)</f>
        <v>0</v>
      </c>
      <c r="L15" s="16">
        <f>IF(Elevsvar!L17="0,5 5,5",1,0)</f>
        <v>0</v>
      </c>
      <c r="M15" s="16">
        <f>IF(Elevsvar!M17="3,521 2,672",1,0)</f>
        <v>0</v>
      </c>
      <c r="N15" s="2">
        <f>IF(Elevsvar!N17="c",1,0)</f>
        <v>0</v>
      </c>
      <c r="O15" s="2">
        <f>IF(Elevsvar!O17=4,1,0)</f>
        <v>0</v>
      </c>
      <c r="P15" s="17">
        <f>IF(Elevsvar!P17=1/4,1,0)</f>
        <v>0</v>
      </c>
      <c r="Q15" s="2">
        <f>IF(Elevsvar!Q17="D",1,0)</f>
        <v>0</v>
      </c>
      <c r="R15" s="18">
        <f>IF(Elevsvar!R17="1/5 2/3",1,0)</f>
        <v>0</v>
      </c>
      <c r="S15" s="17">
        <f>IF(Elevsvar!S17=1/6,1,0)</f>
        <v>0</v>
      </c>
      <c r="T15" s="16">
        <f>IF(Elevsvar!T17="7*3",1,0)+IF(Elevsvar!T17="3*7",1,0)</f>
        <v>0</v>
      </c>
      <c r="U15" s="16">
        <f>IF(Elevsvar!U17="21:3",1,0)+IF(Elevsvar!U17="21:7",1,0)</f>
        <v>0</v>
      </c>
      <c r="V15" s="23">
        <f>IF(Elevsvar!V17="C",1,0)</f>
        <v>0</v>
      </c>
      <c r="W15" s="32">
        <f t="shared" si="0"/>
        <v>0</v>
      </c>
    </row>
    <row r="16" spans="1:23" ht="14.65" thickBot="1" x14ac:dyDescent="0.5">
      <c r="A16" s="14">
        <v>10</v>
      </c>
      <c r="B16" s="2">
        <f>IF(Elevsvar!B18=29700,1,0)</f>
        <v>0</v>
      </c>
      <c r="C16" s="15">
        <f>IF(Elevsvar!C18="2408 2398 2388",1,0)</f>
        <v>0</v>
      </c>
      <c r="D16" s="16">
        <f>IF(Elevsvar!D18="1,2 1,5 1,8",1,0)</f>
        <v>0</v>
      </c>
      <c r="E16" s="2">
        <f>IF(Elevsvar!E18=2058,1,0)</f>
        <v>0</v>
      </c>
      <c r="F16" s="2">
        <f>IF(Elevsvar!F18=1920,1,0)</f>
        <v>0</v>
      </c>
      <c r="G16" s="2">
        <f>IF(AND(Elevsvar!G18&gt;=4000,Elevsvar!G18&lt;=5000),1,0)</f>
        <v>0</v>
      </c>
      <c r="H16" s="2">
        <f>IF(Elevsvar!H18=6.07,1,0)</f>
        <v>0</v>
      </c>
      <c r="I16" s="2">
        <f>IF(Elevsvar!I18="B",1,0)</f>
        <v>0</v>
      </c>
      <c r="J16" s="2">
        <f>IF(Elevsvar!J18="C",1,0)</f>
        <v>0</v>
      </c>
      <c r="K16" s="16">
        <f>IF(Elevsvar!K18="0,10 0,04 0,9",1,0)</f>
        <v>0</v>
      </c>
      <c r="L16" s="16">
        <f>IF(Elevsvar!L18="0,5 5,5",1,0)</f>
        <v>0</v>
      </c>
      <c r="M16" s="16">
        <f>IF(Elevsvar!M18="3,521 2,672",1,0)</f>
        <v>0</v>
      </c>
      <c r="N16" s="2">
        <f>IF(Elevsvar!N18="c",1,0)</f>
        <v>0</v>
      </c>
      <c r="O16" s="2">
        <f>IF(Elevsvar!O18=4,1,0)</f>
        <v>0</v>
      </c>
      <c r="P16" s="17">
        <f>IF(Elevsvar!P18=1/4,1,0)</f>
        <v>0</v>
      </c>
      <c r="Q16" s="2">
        <f>IF(Elevsvar!Q18="D",1,0)</f>
        <v>0</v>
      </c>
      <c r="R16" s="18">
        <f>IF(Elevsvar!R18="1/5 2/3",1,0)</f>
        <v>0</v>
      </c>
      <c r="S16" s="17">
        <f>IF(Elevsvar!S18=1/6,1,0)</f>
        <v>0</v>
      </c>
      <c r="T16" s="16">
        <f>IF(Elevsvar!T18="7*3",1,0)+IF(Elevsvar!T18="3*7",1,0)</f>
        <v>0</v>
      </c>
      <c r="U16" s="16">
        <f>IF(Elevsvar!U18="21:3",1,0)+IF(Elevsvar!U18="21:7",1,0)</f>
        <v>0</v>
      </c>
      <c r="V16" s="23">
        <f>IF(Elevsvar!V18="C",1,0)</f>
        <v>0</v>
      </c>
      <c r="W16" s="32">
        <f t="shared" si="0"/>
        <v>0</v>
      </c>
    </row>
    <row r="17" spans="1:23" ht="14.65" thickBot="1" x14ac:dyDescent="0.5">
      <c r="A17" s="14">
        <v>11</v>
      </c>
      <c r="B17" s="2">
        <f>IF(Elevsvar!B19=29700,1,0)</f>
        <v>0</v>
      </c>
      <c r="C17" s="15">
        <f>IF(Elevsvar!C19="2408 2398 2388",1,0)</f>
        <v>0</v>
      </c>
      <c r="D17" s="16">
        <f>IF(Elevsvar!D19="1,2 1,5 1,8",1,0)</f>
        <v>0</v>
      </c>
      <c r="E17" s="2">
        <f>IF(Elevsvar!E19=2058,1,0)</f>
        <v>0</v>
      </c>
      <c r="F17" s="2">
        <f>IF(Elevsvar!F19=1920,1,0)</f>
        <v>0</v>
      </c>
      <c r="G17" s="2">
        <f>IF(AND(Elevsvar!G19&gt;=4000,Elevsvar!G19&lt;=5000),1,0)</f>
        <v>0</v>
      </c>
      <c r="H17" s="2">
        <f>IF(Elevsvar!H19=6.07,1,0)</f>
        <v>0</v>
      </c>
      <c r="I17" s="2">
        <f>IF(Elevsvar!I19="B",1,0)</f>
        <v>0</v>
      </c>
      <c r="J17" s="2">
        <f>IF(Elevsvar!J19="C",1,0)</f>
        <v>0</v>
      </c>
      <c r="K17" s="16">
        <f>IF(Elevsvar!K19="0,10 0,04 0,9",1,0)</f>
        <v>0</v>
      </c>
      <c r="L17" s="16">
        <f>IF(Elevsvar!L19="0,5 5,5",1,0)</f>
        <v>0</v>
      </c>
      <c r="M17" s="16">
        <f>IF(Elevsvar!M19="3,521 2,672",1,0)</f>
        <v>0</v>
      </c>
      <c r="N17" s="2">
        <f>IF(Elevsvar!N19="c",1,0)</f>
        <v>0</v>
      </c>
      <c r="O17" s="2">
        <f>IF(Elevsvar!O19=4,1,0)</f>
        <v>0</v>
      </c>
      <c r="P17" s="17">
        <f>IF(Elevsvar!P19=1/4,1,0)</f>
        <v>0</v>
      </c>
      <c r="Q17" s="2">
        <f>IF(Elevsvar!Q19="D",1,0)</f>
        <v>0</v>
      </c>
      <c r="R17" s="18">
        <f>IF(Elevsvar!R19="1/5 2/3",1,0)</f>
        <v>0</v>
      </c>
      <c r="S17" s="17">
        <f>IF(Elevsvar!S19=1/6,1,0)</f>
        <v>0</v>
      </c>
      <c r="T17" s="16">
        <f>IF(Elevsvar!T19="7*3",1,0)+IF(Elevsvar!T19="3*7",1,0)</f>
        <v>0</v>
      </c>
      <c r="U17" s="16">
        <f>IF(Elevsvar!U19="21:3",1,0)+IF(Elevsvar!U19="21:7",1,0)</f>
        <v>0</v>
      </c>
      <c r="V17" s="23">
        <f>IF(Elevsvar!V19="C",1,0)</f>
        <v>0</v>
      </c>
      <c r="W17" s="32">
        <f t="shared" si="0"/>
        <v>0</v>
      </c>
    </row>
    <row r="18" spans="1:23" ht="14.65" thickBot="1" x14ac:dyDescent="0.5">
      <c r="A18" s="14">
        <v>12</v>
      </c>
      <c r="B18" s="2">
        <f>IF(Elevsvar!B20=29700,1,0)</f>
        <v>0</v>
      </c>
      <c r="C18" s="15">
        <f>IF(Elevsvar!C20="2408 2398 2388",1,0)</f>
        <v>0</v>
      </c>
      <c r="D18" s="16">
        <f>IF(Elevsvar!D20="1,2 1,5 1,8",1,0)</f>
        <v>0</v>
      </c>
      <c r="E18" s="2">
        <f>IF(Elevsvar!E20=2058,1,0)</f>
        <v>0</v>
      </c>
      <c r="F18" s="2">
        <f>IF(Elevsvar!F20=1920,1,0)</f>
        <v>0</v>
      </c>
      <c r="G18" s="2">
        <f>IF(AND(Elevsvar!G20&gt;=4000,Elevsvar!G20&lt;=5000),1,0)</f>
        <v>0</v>
      </c>
      <c r="H18" s="2">
        <f>IF(Elevsvar!H20=6.07,1,0)</f>
        <v>0</v>
      </c>
      <c r="I18" s="2">
        <f>IF(Elevsvar!I20="B",1,0)</f>
        <v>0</v>
      </c>
      <c r="J18" s="2">
        <f>IF(Elevsvar!J20="C",1,0)</f>
        <v>0</v>
      </c>
      <c r="K18" s="16">
        <f>IF(Elevsvar!K20="0,10 0,04 0,9",1,0)</f>
        <v>0</v>
      </c>
      <c r="L18" s="16">
        <f>IF(Elevsvar!L20="0,5 5,5",1,0)</f>
        <v>0</v>
      </c>
      <c r="M18" s="16">
        <f>IF(Elevsvar!M20="3,521 2,672",1,0)</f>
        <v>0</v>
      </c>
      <c r="N18" s="2">
        <f>IF(Elevsvar!N20="c",1,0)</f>
        <v>0</v>
      </c>
      <c r="O18" s="2">
        <f>IF(Elevsvar!O20=4,1,0)</f>
        <v>0</v>
      </c>
      <c r="P18" s="17">
        <f>IF(Elevsvar!P20=1/4,1,0)</f>
        <v>0</v>
      </c>
      <c r="Q18" s="2">
        <f>IF(Elevsvar!Q20="D",1,0)</f>
        <v>0</v>
      </c>
      <c r="R18" s="18">
        <f>IF(Elevsvar!R20="1/5 2/3",1,0)</f>
        <v>0</v>
      </c>
      <c r="S18" s="17">
        <f>IF(Elevsvar!S20=1/6,1,0)</f>
        <v>0</v>
      </c>
      <c r="T18" s="16">
        <f>IF(Elevsvar!T20="7*3",1,0)+IF(Elevsvar!T20="3*7",1,0)</f>
        <v>0</v>
      </c>
      <c r="U18" s="16">
        <f>IF(Elevsvar!U20="21:3",1,0)+IF(Elevsvar!U20="21:7",1,0)</f>
        <v>0</v>
      </c>
      <c r="V18" s="23">
        <f>IF(Elevsvar!V20="C",1,0)</f>
        <v>0</v>
      </c>
      <c r="W18" s="32">
        <f t="shared" si="0"/>
        <v>0</v>
      </c>
    </row>
    <row r="19" spans="1:23" ht="14.65" thickBot="1" x14ac:dyDescent="0.5">
      <c r="A19" s="14">
        <v>13</v>
      </c>
      <c r="B19" s="2">
        <f>IF(Elevsvar!B21=29700,1,0)</f>
        <v>0</v>
      </c>
      <c r="C19" s="15">
        <f>IF(Elevsvar!C21="2408 2398 2388",1,0)</f>
        <v>0</v>
      </c>
      <c r="D19" s="16">
        <f>IF(Elevsvar!D21="1,2 1,5 1,8",1,0)</f>
        <v>0</v>
      </c>
      <c r="E19" s="2">
        <f>IF(Elevsvar!E21=2058,1,0)</f>
        <v>0</v>
      </c>
      <c r="F19" s="2">
        <f>IF(Elevsvar!F21=1920,1,0)</f>
        <v>0</v>
      </c>
      <c r="G19" s="2">
        <f>IF(AND(Elevsvar!G21&gt;=4000,Elevsvar!G21&lt;=5000),1,0)</f>
        <v>0</v>
      </c>
      <c r="H19" s="2">
        <f>IF(Elevsvar!H21=6.07,1,0)</f>
        <v>0</v>
      </c>
      <c r="I19" s="2">
        <f>IF(Elevsvar!I21="B",1,0)</f>
        <v>0</v>
      </c>
      <c r="J19" s="2">
        <f>IF(Elevsvar!J21="C",1,0)</f>
        <v>0</v>
      </c>
      <c r="K19" s="16">
        <f>IF(Elevsvar!K21="0,10 0,04 0,9",1,0)</f>
        <v>0</v>
      </c>
      <c r="L19" s="16">
        <f>IF(Elevsvar!L21="0,5 5,5",1,0)</f>
        <v>0</v>
      </c>
      <c r="M19" s="16">
        <f>IF(Elevsvar!M21="3,521 2,672",1,0)</f>
        <v>0</v>
      </c>
      <c r="N19" s="2">
        <f>IF(Elevsvar!N21="c",1,0)</f>
        <v>0</v>
      </c>
      <c r="O19" s="2">
        <f>IF(Elevsvar!O21=4,1,0)</f>
        <v>0</v>
      </c>
      <c r="P19" s="17">
        <f>IF(Elevsvar!P21=1/4,1,0)</f>
        <v>0</v>
      </c>
      <c r="Q19" s="2">
        <f>IF(Elevsvar!Q21="D",1,0)</f>
        <v>0</v>
      </c>
      <c r="R19" s="18">
        <f>IF(Elevsvar!R21="1/5 2/3",1,0)</f>
        <v>0</v>
      </c>
      <c r="S19" s="17">
        <f>IF(Elevsvar!S21=1/6,1,0)</f>
        <v>0</v>
      </c>
      <c r="T19" s="16">
        <f>IF(Elevsvar!T21="7*3",1,0)+IF(Elevsvar!T21="3*7",1,0)</f>
        <v>0</v>
      </c>
      <c r="U19" s="16">
        <f>IF(Elevsvar!U21="21:3",1,0)+IF(Elevsvar!U21="21:7",1,0)</f>
        <v>0</v>
      </c>
      <c r="V19" s="23">
        <f>IF(Elevsvar!V21="C",1,0)</f>
        <v>0</v>
      </c>
      <c r="W19" s="32">
        <f t="shared" si="0"/>
        <v>0</v>
      </c>
    </row>
    <row r="20" spans="1:23" ht="14.65" thickBot="1" x14ac:dyDescent="0.5">
      <c r="A20" s="14">
        <v>14</v>
      </c>
      <c r="B20" s="2">
        <f>IF(Elevsvar!B22=29700,1,0)</f>
        <v>0</v>
      </c>
      <c r="C20" s="15">
        <f>IF(Elevsvar!C22="2408 2398 2388",1,0)</f>
        <v>0</v>
      </c>
      <c r="D20" s="16">
        <f>IF(Elevsvar!D22="1,2 1,5 1,8",1,0)</f>
        <v>0</v>
      </c>
      <c r="E20" s="2">
        <f>IF(Elevsvar!E22=2058,1,0)</f>
        <v>0</v>
      </c>
      <c r="F20" s="2">
        <f>IF(Elevsvar!F22=1920,1,0)</f>
        <v>0</v>
      </c>
      <c r="G20" s="2">
        <f>IF(AND(Elevsvar!G22&gt;=4000,Elevsvar!G22&lt;=5000),1,0)</f>
        <v>0</v>
      </c>
      <c r="H20" s="2">
        <f>IF(Elevsvar!H22=6.07,1,0)</f>
        <v>0</v>
      </c>
      <c r="I20" s="2">
        <f>IF(Elevsvar!I22="B",1,0)</f>
        <v>0</v>
      </c>
      <c r="J20" s="2">
        <f>IF(Elevsvar!J22="C",1,0)</f>
        <v>0</v>
      </c>
      <c r="K20" s="16">
        <f>IF(Elevsvar!K22="0,10 0,04 0,9",1,0)</f>
        <v>0</v>
      </c>
      <c r="L20" s="16">
        <f>IF(Elevsvar!L22="0,5 5,5",1,0)</f>
        <v>0</v>
      </c>
      <c r="M20" s="16">
        <f>IF(Elevsvar!M22="3,521 2,672",1,0)</f>
        <v>0</v>
      </c>
      <c r="N20" s="2">
        <f>IF(Elevsvar!N22="c",1,0)</f>
        <v>0</v>
      </c>
      <c r="O20" s="2">
        <f>IF(Elevsvar!O22=4,1,0)</f>
        <v>0</v>
      </c>
      <c r="P20" s="17">
        <f>IF(Elevsvar!P22=1/4,1,0)</f>
        <v>0</v>
      </c>
      <c r="Q20" s="2">
        <f>IF(Elevsvar!Q22="D",1,0)</f>
        <v>0</v>
      </c>
      <c r="R20" s="18">
        <f>IF(Elevsvar!R22="1/5 2/3",1,0)</f>
        <v>0</v>
      </c>
      <c r="S20" s="17">
        <f>IF(Elevsvar!S22=1/6,1,0)</f>
        <v>0</v>
      </c>
      <c r="T20" s="16">
        <f>IF(Elevsvar!T22="7*3",1,0)+IF(Elevsvar!T22="3*7",1,0)</f>
        <v>0</v>
      </c>
      <c r="U20" s="16">
        <f>IF(Elevsvar!U22="21:3",1,0)+IF(Elevsvar!U22="21:7",1,0)</f>
        <v>0</v>
      </c>
      <c r="V20" s="23">
        <f>IF(Elevsvar!V22="C",1,0)</f>
        <v>0</v>
      </c>
      <c r="W20" s="32">
        <f t="shared" si="0"/>
        <v>0</v>
      </c>
    </row>
    <row r="21" spans="1:23" ht="14.65" thickBot="1" x14ac:dyDescent="0.5">
      <c r="A21" s="14">
        <v>15</v>
      </c>
      <c r="B21" s="2">
        <f>IF(Elevsvar!B23=29700,1,0)</f>
        <v>0</v>
      </c>
      <c r="C21" s="15">
        <f>IF(Elevsvar!C23="2408 2398 2388",1,0)</f>
        <v>0</v>
      </c>
      <c r="D21" s="16">
        <f>IF(Elevsvar!D23="1,2 1,5 1,8",1,0)</f>
        <v>0</v>
      </c>
      <c r="E21" s="2">
        <f>IF(Elevsvar!E23=2058,1,0)</f>
        <v>0</v>
      </c>
      <c r="F21" s="2">
        <f>IF(Elevsvar!F23=1920,1,0)</f>
        <v>0</v>
      </c>
      <c r="G21" s="2">
        <f>IF(AND(Elevsvar!G23&gt;=4000,Elevsvar!G23&lt;=5000),1,0)</f>
        <v>0</v>
      </c>
      <c r="H21" s="2">
        <f>IF(Elevsvar!H23=6.07,1,0)</f>
        <v>0</v>
      </c>
      <c r="I21" s="2">
        <f>IF(Elevsvar!I23="B",1,0)</f>
        <v>0</v>
      </c>
      <c r="J21" s="2">
        <f>IF(Elevsvar!J23="C",1,0)</f>
        <v>0</v>
      </c>
      <c r="K21" s="16">
        <f>IF(Elevsvar!K23="0,10 0,04 0,9",1,0)</f>
        <v>0</v>
      </c>
      <c r="L21" s="16">
        <f>IF(Elevsvar!L23="0,5 5,5",1,0)</f>
        <v>0</v>
      </c>
      <c r="M21" s="16">
        <f>IF(Elevsvar!M23="3,521 2,672",1,0)</f>
        <v>0</v>
      </c>
      <c r="N21" s="2">
        <f>IF(Elevsvar!N23="c",1,0)</f>
        <v>0</v>
      </c>
      <c r="O21" s="2">
        <f>IF(Elevsvar!O23=4,1,0)</f>
        <v>0</v>
      </c>
      <c r="P21" s="17">
        <f>IF(Elevsvar!P23=1/4,1,0)</f>
        <v>0</v>
      </c>
      <c r="Q21" s="2">
        <f>IF(Elevsvar!Q23="D",1,0)</f>
        <v>0</v>
      </c>
      <c r="R21" s="18">
        <f>IF(Elevsvar!R23="1/5 2/3",1,0)</f>
        <v>0</v>
      </c>
      <c r="S21" s="17">
        <f>IF(Elevsvar!S23=1/6,1,0)</f>
        <v>0</v>
      </c>
      <c r="T21" s="16">
        <f>IF(Elevsvar!T23="7*3",1,0)+IF(Elevsvar!T23="3*7",1,0)</f>
        <v>0</v>
      </c>
      <c r="U21" s="16">
        <f>IF(Elevsvar!U23="21:3",1,0)+IF(Elevsvar!U23="21:7",1,0)</f>
        <v>0</v>
      </c>
      <c r="V21" s="23">
        <f>IF(Elevsvar!V23="C",1,0)</f>
        <v>0</v>
      </c>
      <c r="W21" s="32">
        <f t="shared" si="0"/>
        <v>0</v>
      </c>
    </row>
    <row r="22" spans="1:23" ht="14.65" thickBot="1" x14ac:dyDescent="0.5">
      <c r="A22" s="14">
        <v>16</v>
      </c>
      <c r="B22" s="2">
        <f>IF(Elevsvar!B24=29700,1,0)</f>
        <v>0</v>
      </c>
      <c r="C22" s="15">
        <f>IF(Elevsvar!C24="2408 2398 2388",1,0)</f>
        <v>0</v>
      </c>
      <c r="D22" s="16">
        <f>IF(Elevsvar!D24="1,2 1,5 1,8",1,0)</f>
        <v>0</v>
      </c>
      <c r="E22" s="2">
        <f>IF(Elevsvar!E24=2058,1,0)</f>
        <v>0</v>
      </c>
      <c r="F22" s="2">
        <f>IF(Elevsvar!F24=1920,1,0)</f>
        <v>0</v>
      </c>
      <c r="G22" s="2">
        <f>IF(AND(Elevsvar!G24&gt;=4000,Elevsvar!G24&lt;=5000),1,0)</f>
        <v>0</v>
      </c>
      <c r="H22" s="2">
        <f>IF(Elevsvar!H24=6.07,1,0)</f>
        <v>0</v>
      </c>
      <c r="I22" s="2">
        <f>IF(Elevsvar!I24="B",1,0)</f>
        <v>0</v>
      </c>
      <c r="J22" s="2">
        <f>IF(Elevsvar!J24="C",1,0)</f>
        <v>0</v>
      </c>
      <c r="K22" s="16">
        <f>IF(Elevsvar!K24="0,10 0,04 0,9",1,0)</f>
        <v>0</v>
      </c>
      <c r="L22" s="16">
        <f>IF(Elevsvar!L24="0,5 5,5",1,0)</f>
        <v>0</v>
      </c>
      <c r="M22" s="16">
        <f>IF(Elevsvar!M24="3,521 2,672",1,0)</f>
        <v>0</v>
      </c>
      <c r="N22" s="2">
        <f>IF(Elevsvar!N24="c",1,0)</f>
        <v>0</v>
      </c>
      <c r="O22" s="2">
        <f>IF(Elevsvar!O24=4,1,0)</f>
        <v>0</v>
      </c>
      <c r="P22" s="17">
        <f>IF(Elevsvar!P24=1/4,1,0)</f>
        <v>0</v>
      </c>
      <c r="Q22" s="2">
        <f>IF(Elevsvar!Q24="D",1,0)</f>
        <v>0</v>
      </c>
      <c r="R22" s="18">
        <f>IF(Elevsvar!R24="1/5 2/3",1,0)</f>
        <v>0</v>
      </c>
      <c r="S22" s="17">
        <f>IF(Elevsvar!S24=1/6,1,0)</f>
        <v>0</v>
      </c>
      <c r="T22" s="16">
        <f>IF(Elevsvar!T24="7*3",1,0)+IF(Elevsvar!T24="3*7",1,0)</f>
        <v>0</v>
      </c>
      <c r="U22" s="16">
        <f>IF(Elevsvar!U24="21:3",1,0)+IF(Elevsvar!U24="21:7",1,0)</f>
        <v>0</v>
      </c>
      <c r="V22" s="23">
        <f>IF(Elevsvar!V24="C",1,0)</f>
        <v>0</v>
      </c>
      <c r="W22" s="32">
        <f t="shared" si="0"/>
        <v>0</v>
      </c>
    </row>
    <row r="23" spans="1:23" ht="14.65" thickBot="1" x14ac:dyDescent="0.5">
      <c r="A23" s="14">
        <v>17</v>
      </c>
      <c r="B23" s="2">
        <f>IF(Elevsvar!B25=29700,1,0)</f>
        <v>0</v>
      </c>
      <c r="C23" s="15">
        <f>IF(Elevsvar!C25="2408 2398 2388",1,0)</f>
        <v>0</v>
      </c>
      <c r="D23" s="16">
        <f>IF(Elevsvar!D25="1,2 1,5 1,8",1,0)</f>
        <v>0</v>
      </c>
      <c r="E23" s="2">
        <f>IF(Elevsvar!E25=2058,1,0)</f>
        <v>0</v>
      </c>
      <c r="F23" s="2">
        <f>IF(Elevsvar!F25=1920,1,0)</f>
        <v>0</v>
      </c>
      <c r="G23" s="2">
        <f>IF(AND(Elevsvar!G25&gt;=4000,Elevsvar!G25&lt;=5000),1,0)</f>
        <v>0</v>
      </c>
      <c r="H23" s="2">
        <f>IF(Elevsvar!H25=6.07,1,0)</f>
        <v>0</v>
      </c>
      <c r="I23" s="2">
        <f>IF(Elevsvar!I25="B",1,0)</f>
        <v>0</v>
      </c>
      <c r="J23" s="2">
        <f>IF(Elevsvar!J25="C",1,0)</f>
        <v>0</v>
      </c>
      <c r="K23" s="16">
        <f>IF(Elevsvar!K25="0,10 0,04 0,9",1,0)</f>
        <v>0</v>
      </c>
      <c r="L23" s="16">
        <f>IF(Elevsvar!L25="0,5 5,5",1,0)</f>
        <v>0</v>
      </c>
      <c r="M23" s="16">
        <f>IF(Elevsvar!M25="3,521 2,672",1,0)</f>
        <v>0</v>
      </c>
      <c r="N23" s="2">
        <f>IF(Elevsvar!N25="c",1,0)</f>
        <v>0</v>
      </c>
      <c r="O23" s="2">
        <f>IF(Elevsvar!O25=4,1,0)</f>
        <v>0</v>
      </c>
      <c r="P23" s="17">
        <f>IF(Elevsvar!P25=1/4,1,0)</f>
        <v>0</v>
      </c>
      <c r="Q23" s="2">
        <f>IF(Elevsvar!Q25="D",1,0)</f>
        <v>0</v>
      </c>
      <c r="R23" s="18">
        <f>IF(Elevsvar!R25="1/5 2/3",1,0)</f>
        <v>0</v>
      </c>
      <c r="S23" s="17">
        <f>IF(Elevsvar!S25=1/6,1,0)</f>
        <v>0</v>
      </c>
      <c r="T23" s="16">
        <f>IF(Elevsvar!T25="7*3",1,0)+IF(Elevsvar!T25="3*7",1,0)</f>
        <v>0</v>
      </c>
      <c r="U23" s="16">
        <f>IF(Elevsvar!U25="21:3",1,0)+IF(Elevsvar!U25="21:7",1,0)</f>
        <v>0</v>
      </c>
      <c r="V23" s="23">
        <f>IF(Elevsvar!V25="C",1,0)</f>
        <v>0</v>
      </c>
      <c r="W23" s="32">
        <f t="shared" si="0"/>
        <v>0</v>
      </c>
    </row>
    <row r="24" spans="1:23" ht="14.65" thickBot="1" x14ac:dyDescent="0.5">
      <c r="A24" s="14">
        <v>18</v>
      </c>
      <c r="B24" s="2">
        <f>IF(Elevsvar!B26=29700,1,0)</f>
        <v>0</v>
      </c>
      <c r="C24" s="15">
        <f>IF(Elevsvar!C26="2408 2398 2388",1,0)</f>
        <v>0</v>
      </c>
      <c r="D24" s="16">
        <f>IF(Elevsvar!D26="1,2 1,5 1,8",1,0)</f>
        <v>0</v>
      </c>
      <c r="E24" s="2">
        <f>IF(Elevsvar!E26=2058,1,0)</f>
        <v>0</v>
      </c>
      <c r="F24" s="2">
        <f>IF(Elevsvar!F26=1920,1,0)</f>
        <v>0</v>
      </c>
      <c r="G24" s="2">
        <f>IF(AND(Elevsvar!G26&gt;=4000,Elevsvar!G26&lt;=5000),1,0)</f>
        <v>0</v>
      </c>
      <c r="H24" s="2">
        <f>IF(Elevsvar!H26=6.07,1,0)</f>
        <v>0</v>
      </c>
      <c r="I24" s="2">
        <f>IF(Elevsvar!I26="B",1,0)</f>
        <v>0</v>
      </c>
      <c r="J24" s="2">
        <f>IF(Elevsvar!J26="C",1,0)</f>
        <v>0</v>
      </c>
      <c r="K24" s="16">
        <f>IF(Elevsvar!K26="0,10 0,04 0,9",1,0)</f>
        <v>0</v>
      </c>
      <c r="L24" s="16">
        <f>IF(Elevsvar!L26="0,5 5,5",1,0)</f>
        <v>0</v>
      </c>
      <c r="M24" s="16">
        <f>IF(Elevsvar!M26="3,521 2,672",1,0)</f>
        <v>0</v>
      </c>
      <c r="N24" s="2">
        <f>IF(Elevsvar!N26="c",1,0)</f>
        <v>0</v>
      </c>
      <c r="O24" s="2">
        <f>IF(Elevsvar!O26=4,1,0)</f>
        <v>0</v>
      </c>
      <c r="P24" s="17">
        <f>IF(Elevsvar!P26=1/4,1,0)</f>
        <v>0</v>
      </c>
      <c r="Q24" s="2">
        <f>IF(Elevsvar!Q26="D",1,0)</f>
        <v>0</v>
      </c>
      <c r="R24" s="18">
        <f>IF(Elevsvar!R26="1/5 2/3",1,0)</f>
        <v>0</v>
      </c>
      <c r="S24" s="17">
        <f>IF(Elevsvar!S26=1/6,1,0)</f>
        <v>0</v>
      </c>
      <c r="T24" s="16">
        <f>IF(Elevsvar!T26="7*3",1,0)+IF(Elevsvar!T26="3*7",1,0)</f>
        <v>0</v>
      </c>
      <c r="U24" s="16">
        <f>IF(Elevsvar!U26="21:3",1,0)+IF(Elevsvar!U26="21:7",1,0)</f>
        <v>0</v>
      </c>
      <c r="V24" s="23">
        <f>IF(Elevsvar!V26="C",1,0)</f>
        <v>0</v>
      </c>
      <c r="W24" s="32">
        <f t="shared" si="0"/>
        <v>0</v>
      </c>
    </row>
    <row r="25" spans="1:23" ht="14.65" thickBot="1" x14ac:dyDescent="0.5">
      <c r="A25" s="14">
        <v>19</v>
      </c>
      <c r="B25" s="2">
        <f>IF(Elevsvar!B27=29700,1,0)</f>
        <v>0</v>
      </c>
      <c r="C25" s="15">
        <f>IF(Elevsvar!C27="2408 2398 2388",1,0)</f>
        <v>0</v>
      </c>
      <c r="D25" s="16">
        <f>IF(Elevsvar!D27="1,2 1,5 1,8",1,0)</f>
        <v>0</v>
      </c>
      <c r="E25" s="2">
        <f>IF(Elevsvar!E27=2058,1,0)</f>
        <v>0</v>
      </c>
      <c r="F25" s="2">
        <f>IF(Elevsvar!F27=1920,1,0)</f>
        <v>0</v>
      </c>
      <c r="G25" s="2">
        <f>IF(AND(Elevsvar!G27&gt;=4000,Elevsvar!G27&lt;=5000),1,0)</f>
        <v>0</v>
      </c>
      <c r="H25" s="2">
        <f>IF(Elevsvar!H27=6.07,1,0)</f>
        <v>0</v>
      </c>
      <c r="I25" s="2">
        <f>IF(Elevsvar!I27="B",1,0)</f>
        <v>0</v>
      </c>
      <c r="J25" s="2">
        <f>IF(Elevsvar!J27="C",1,0)</f>
        <v>0</v>
      </c>
      <c r="K25" s="16">
        <f>IF(Elevsvar!K27="0,10 0,04 0,9",1,0)</f>
        <v>0</v>
      </c>
      <c r="L25" s="16">
        <f>IF(Elevsvar!L27="0,5 5,5",1,0)</f>
        <v>0</v>
      </c>
      <c r="M25" s="16">
        <f>IF(Elevsvar!M27="3,521 2,672",1,0)</f>
        <v>0</v>
      </c>
      <c r="N25" s="2">
        <f>IF(Elevsvar!N27="c",1,0)</f>
        <v>0</v>
      </c>
      <c r="O25" s="2">
        <f>IF(Elevsvar!O27=4,1,0)</f>
        <v>0</v>
      </c>
      <c r="P25" s="17">
        <f>IF(Elevsvar!P27=1/4,1,0)</f>
        <v>0</v>
      </c>
      <c r="Q25" s="2">
        <f>IF(Elevsvar!Q27="D",1,0)</f>
        <v>0</v>
      </c>
      <c r="R25" s="18">
        <f>IF(Elevsvar!R27="1/5 2/3",1,0)</f>
        <v>0</v>
      </c>
      <c r="S25" s="17">
        <f>IF(Elevsvar!S27=1/6,1,0)</f>
        <v>0</v>
      </c>
      <c r="T25" s="16">
        <f>IF(Elevsvar!T27="7*3",1,0)+IF(Elevsvar!T27="3*7",1,0)</f>
        <v>0</v>
      </c>
      <c r="U25" s="16">
        <f>IF(Elevsvar!U27="21:3",1,0)+IF(Elevsvar!U27="21:7",1,0)</f>
        <v>0</v>
      </c>
      <c r="V25" s="23">
        <f>IF(Elevsvar!V27="C",1,0)</f>
        <v>0</v>
      </c>
      <c r="W25" s="32">
        <f t="shared" si="0"/>
        <v>0</v>
      </c>
    </row>
    <row r="26" spans="1:23" ht="14.65" thickBot="1" x14ac:dyDescent="0.5">
      <c r="A26" s="14">
        <v>20</v>
      </c>
      <c r="B26" s="2">
        <f>IF(Elevsvar!B28=29700,1,0)</f>
        <v>0</v>
      </c>
      <c r="C26" s="15">
        <f>IF(Elevsvar!C28="2408 2398 2388",1,0)</f>
        <v>0</v>
      </c>
      <c r="D26" s="16">
        <f>IF(Elevsvar!D28="1,2 1,5 1,8",1,0)</f>
        <v>0</v>
      </c>
      <c r="E26" s="2">
        <f>IF(Elevsvar!E28=2058,1,0)</f>
        <v>0</v>
      </c>
      <c r="F26" s="2">
        <f>IF(Elevsvar!F28=1920,1,0)</f>
        <v>0</v>
      </c>
      <c r="G26" s="2">
        <f>IF(AND(Elevsvar!G28&gt;=4000,Elevsvar!G28&lt;=5000),1,0)</f>
        <v>0</v>
      </c>
      <c r="H26" s="2">
        <f>IF(Elevsvar!H28=6.07,1,0)</f>
        <v>0</v>
      </c>
      <c r="I26" s="2">
        <f>IF(Elevsvar!I28="B",1,0)</f>
        <v>0</v>
      </c>
      <c r="J26" s="2">
        <f>IF(Elevsvar!J28="C",1,0)</f>
        <v>0</v>
      </c>
      <c r="K26" s="16">
        <f>IF(Elevsvar!K28="0,10 0,04 0,9",1,0)</f>
        <v>0</v>
      </c>
      <c r="L26" s="16">
        <f>IF(Elevsvar!L28="0,5 5,5",1,0)</f>
        <v>0</v>
      </c>
      <c r="M26" s="16">
        <f>IF(Elevsvar!M28="3,521 2,672",1,0)</f>
        <v>0</v>
      </c>
      <c r="N26" s="2">
        <f>IF(Elevsvar!N28="c",1,0)</f>
        <v>0</v>
      </c>
      <c r="O26" s="2">
        <f>IF(Elevsvar!O28=4,1,0)</f>
        <v>0</v>
      </c>
      <c r="P26" s="17">
        <f>IF(Elevsvar!P28=1/4,1,0)</f>
        <v>0</v>
      </c>
      <c r="Q26" s="2">
        <f>IF(Elevsvar!Q28="D",1,0)</f>
        <v>0</v>
      </c>
      <c r="R26" s="18">
        <f>IF(Elevsvar!R28="1/5 2/3",1,0)</f>
        <v>0</v>
      </c>
      <c r="S26" s="17">
        <f>IF(Elevsvar!S28=1/6,1,0)</f>
        <v>0</v>
      </c>
      <c r="T26" s="16">
        <f>IF(Elevsvar!T28="7*3",1,0)+IF(Elevsvar!T28="3*7",1,0)</f>
        <v>0</v>
      </c>
      <c r="U26" s="16">
        <f>IF(Elevsvar!U28="21:3",1,0)+IF(Elevsvar!U28="21:7",1,0)</f>
        <v>0</v>
      </c>
      <c r="V26" s="23">
        <f>IF(Elevsvar!V28="C",1,0)</f>
        <v>0</v>
      </c>
      <c r="W26" s="32">
        <f t="shared" si="0"/>
        <v>0</v>
      </c>
    </row>
    <row r="27" spans="1:23" ht="14.65" thickBot="1" x14ac:dyDescent="0.5">
      <c r="A27" s="14">
        <v>21</v>
      </c>
      <c r="B27" s="2">
        <f>IF(Elevsvar!B29=29700,1,0)</f>
        <v>0</v>
      </c>
      <c r="C27" s="15">
        <f>IF(Elevsvar!C29="2408 2398 2388",1,0)</f>
        <v>0</v>
      </c>
      <c r="D27" s="16">
        <f>IF(Elevsvar!D29="1,2 1,5 1,8",1,0)</f>
        <v>0</v>
      </c>
      <c r="E27" s="2">
        <f>IF(Elevsvar!E29=2058,1,0)</f>
        <v>0</v>
      </c>
      <c r="F27" s="2">
        <f>IF(Elevsvar!F29=1920,1,0)</f>
        <v>0</v>
      </c>
      <c r="G27" s="2">
        <f>IF(AND(Elevsvar!G29&gt;=4000,Elevsvar!G29&lt;=5000),1,0)</f>
        <v>0</v>
      </c>
      <c r="H27" s="2">
        <f>IF(Elevsvar!H29=6.07,1,0)</f>
        <v>0</v>
      </c>
      <c r="I27" s="2">
        <f>IF(Elevsvar!I29="B",1,0)</f>
        <v>0</v>
      </c>
      <c r="J27" s="2">
        <f>IF(Elevsvar!J29="C",1,0)</f>
        <v>0</v>
      </c>
      <c r="K27" s="16">
        <f>IF(Elevsvar!K29="0,10 0,04 0,9",1,0)</f>
        <v>0</v>
      </c>
      <c r="L27" s="16">
        <f>IF(Elevsvar!L29="0,5 5,5",1,0)</f>
        <v>0</v>
      </c>
      <c r="M27" s="16">
        <f>IF(Elevsvar!M29="3,521 2,672",1,0)</f>
        <v>0</v>
      </c>
      <c r="N27" s="2">
        <f>IF(Elevsvar!N29="c",1,0)</f>
        <v>0</v>
      </c>
      <c r="O27" s="2">
        <f>IF(Elevsvar!O29=4,1,0)</f>
        <v>0</v>
      </c>
      <c r="P27" s="17">
        <f>IF(Elevsvar!P29=1/4,1,0)</f>
        <v>0</v>
      </c>
      <c r="Q27" s="2">
        <f>IF(Elevsvar!Q29="D",1,0)</f>
        <v>0</v>
      </c>
      <c r="R27" s="18">
        <f>IF(Elevsvar!R29="1/5 2/3",1,0)</f>
        <v>0</v>
      </c>
      <c r="S27" s="17">
        <f>IF(Elevsvar!S29=1/6,1,0)</f>
        <v>0</v>
      </c>
      <c r="T27" s="16">
        <f>IF(Elevsvar!T29="7*3",1,0)+IF(Elevsvar!T29="3*7",1,0)</f>
        <v>0</v>
      </c>
      <c r="U27" s="16">
        <f>IF(Elevsvar!U29="21:3",1,0)+IF(Elevsvar!U29="21:7",1,0)</f>
        <v>0</v>
      </c>
      <c r="V27" s="23">
        <f>IF(Elevsvar!V29="C",1,0)</f>
        <v>0</v>
      </c>
      <c r="W27" s="32">
        <f t="shared" si="0"/>
        <v>0</v>
      </c>
    </row>
    <row r="28" spans="1:23" ht="14.65" thickBot="1" x14ac:dyDescent="0.5">
      <c r="A28" s="14">
        <v>22</v>
      </c>
      <c r="B28" s="2">
        <f>IF(Elevsvar!B30=29700,1,0)</f>
        <v>0</v>
      </c>
      <c r="C28" s="15">
        <f>IF(Elevsvar!C30="2408 2398 2388",1,0)</f>
        <v>0</v>
      </c>
      <c r="D28" s="16">
        <f>IF(Elevsvar!D30="1,2 1,5 1,8",1,0)</f>
        <v>0</v>
      </c>
      <c r="E28" s="2">
        <f>IF(Elevsvar!E30=2058,1,0)</f>
        <v>0</v>
      </c>
      <c r="F28" s="2">
        <f>IF(Elevsvar!F30=1920,1,0)</f>
        <v>0</v>
      </c>
      <c r="G28" s="2">
        <f>IF(AND(Elevsvar!G30&gt;=4000,Elevsvar!G30&lt;=5000),1,0)</f>
        <v>0</v>
      </c>
      <c r="H28" s="2">
        <f>IF(Elevsvar!H30=6.07,1,0)</f>
        <v>0</v>
      </c>
      <c r="I28" s="2">
        <f>IF(Elevsvar!I30="B",1,0)</f>
        <v>0</v>
      </c>
      <c r="J28" s="2">
        <f>IF(Elevsvar!J30="C",1,0)</f>
        <v>0</v>
      </c>
      <c r="K28" s="16">
        <f>IF(Elevsvar!K30="0,10 0,04 0,9",1,0)</f>
        <v>0</v>
      </c>
      <c r="L28" s="16">
        <f>IF(Elevsvar!L30="0,5 5,5",1,0)</f>
        <v>0</v>
      </c>
      <c r="M28" s="16">
        <f>IF(Elevsvar!M30="3,521 2,672",1,0)</f>
        <v>0</v>
      </c>
      <c r="N28" s="2">
        <f>IF(Elevsvar!N30="c",1,0)</f>
        <v>0</v>
      </c>
      <c r="O28" s="2">
        <f>IF(Elevsvar!O30=4,1,0)</f>
        <v>0</v>
      </c>
      <c r="P28" s="17">
        <f>IF(Elevsvar!P30=1/4,1,0)</f>
        <v>0</v>
      </c>
      <c r="Q28" s="2">
        <f>IF(Elevsvar!Q30="D",1,0)</f>
        <v>0</v>
      </c>
      <c r="R28" s="18">
        <f>IF(Elevsvar!R30="1/5 2/3",1,0)</f>
        <v>0</v>
      </c>
      <c r="S28" s="17">
        <f>IF(Elevsvar!S30=1/6,1,0)</f>
        <v>0</v>
      </c>
      <c r="T28" s="16">
        <f>IF(Elevsvar!T30="7*3",1,0)+IF(Elevsvar!T30="3*7",1,0)</f>
        <v>0</v>
      </c>
      <c r="U28" s="16">
        <f>IF(Elevsvar!U30="21:3",1,0)+IF(Elevsvar!U30="21:7",1,0)</f>
        <v>0</v>
      </c>
      <c r="V28" s="23">
        <f>IF(Elevsvar!V30="C",1,0)</f>
        <v>0</v>
      </c>
      <c r="W28" s="32">
        <f t="shared" si="0"/>
        <v>0</v>
      </c>
    </row>
    <row r="29" spans="1:23" ht="14.65" thickBot="1" x14ac:dyDescent="0.5">
      <c r="A29" s="14">
        <v>23</v>
      </c>
      <c r="B29" s="2">
        <f>IF(Elevsvar!B31=29700,1,0)</f>
        <v>0</v>
      </c>
      <c r="C29" s="15">
        <f>IF(Elevsvar!C31="2408 2398 2388",1,0)</f>
        <v>0</v>
      </c>
      <c r="D29" s="16">
        <f>IF(Elevsvar!D31="1,2 1,5 1,8",1,0)</f>
        <v>0</v>
      </c>
      <c r="E29" s="2">
        <f>IF(Elevsvar!E31=2058,1,0)</f>
        <v>0</v>
      </c>
      <c r="F29" s="2">
        <f>IF(Elevsvar!F31=1920,1,0)</f>
        <v>0</v>
      </c>
      <c r="G29" s="2">
        <f>IF(AND(Elevsvar!G31&gt;=4000,Elevsvar!G31&lt;=5000),1,0)</f>
        <v>0</v>
      </c>
      <c r="H29" s="2">
        <f>IF(Elevsvar!H31=6.07,1,0)</f>
        <v>0</v>
      </c>
      <c r="I29" s="2">
        <f>IF(Elevsvar!I31="B",1,0)</f>
        <v>0</v>
      </c>
      <c r="J29" s="2">
        <f>IF(Elevsvar!J31="C",1,0)</f>
        <v>0</v>
      </c>
      <c r="K29" s="16">
        <f>IF(Elevsvar!K31="0,10 0,04 0,9",1,0)</f>
        <v>0</v>
      </c>
      <c r="L29" s="16">
        <f>IF(Elevsvar!L31="0,5 5,5",1,0)</f>
        <v>0</v>
      </c>
      <c r="M29" s="16">
        <f>IF(Elevsvar!M31="3,521 2,672",1,0)</f>
        <v>0</v>
      </c>
      <c r="N29" s="2">
        <f>IF(Elevsvar!N31="c",1,0)</f>
        <v>0</v>
      </c>
      <c r="O29" s="2">
        <f>IF(Elevsvar!O31=4,1,0)</f>
        <v>0</v>
      </c>
      <c r="P29" s="17">
        <f>IF(Elevsvar!P31=1/4,1,0)</f>
        <v>0</v>
      </c>
      <c r="Q29" s="2">
        <f>IF(Elevsvar!Q31="D",1,0)</f>
        <v>0</v>
      </c>
      <c r="R29" s="18">
        <f>IF(Elevsvar!R31="1/5 2/3",1,0)</f>
        <v>0</v>
      </c>
      <c r="S29" s="17">
        <f>IF(Elevsvar!S31=1/6,1,0)</f>
        <v>0</v>
      </c>
      <c r="T29" s="16">
        <f>IF(Elevsvar!T31="7*3",1,0)+IF(Elevsvar!T31="3*7",1,0)</f>
        <v>0</v>
      </c>
      <c r="U29" s="16">
        <f>IF(Elevsvar!U31="21:3",1,0)+IF(Elevsvar!U31="21:7",1,0)</f>
        <v>0</v>
      </c>
      <c r="V29" s="23">
        <f>IF(Elevsvar!V31="C",1,0)</f>
        <v>0</v>
      </c>
      <c r="W29" s="32">
        <f t="shared" si="0"/>
        <v>0</v>
      </c>
    </row>
    <row r="30" spans="1:23" ht="14.65" thickBot="1" x14ac:dyDescent="0.5">
      <c r="A30" s="14">
        <v>24</v>
      </c>
      <c r="B30" s="2">
        <f>IF(Elevsvar!B32=29700,1,0)</f>
        <v>0</v>
      </c>
      <c r="C30" s="15">
        <f>IF(Elevsvar!C32="2408 2398 2388",1,0)</f>
        <v>0</v>
      </c>
      <c r="D30" s="16">
        <f>IF(Elevsvar!D32="1,2 1,5 1,8",1,0)</f>
        <v>0</v>
      </c>
      <c r="E30" s="2">
        <f>IF(Elevsvar!E32=2058,1,0)</f>
        <v>0</v>
      </c>
      <c r="F30" s="2">
        <f>IF(Elevsvar!F32=1920,1,0)</f>
        <v>0</v>
      </c>
      <c r="G30" s="2">
        <f>IF(AND(Elevsvar!G32&gt;=4000,Elevsvar!G32&lt;=5000),1,0)</f>
        <v>0</v>
      </c>
      <c r="H30" s="2">
        <f>IF(Elevsvar!H32=6.07,1,0)</f>
        <v>0</v>
      </c>
      <c r="I30" s="2">
        <f>IF(Elevsvar!I32="B",1,0)</f>
        <v>0</v>
      </c>
      <c r="J30" s="2">
        <f>IF(Elevsvar!J32="C",1,0)</f>
        <v>0</v>
      </c>
      <c r="K30" s="16">
        <f>IF(Elevsvar!K32="0,10 0,04 0,9",1,0)</f>
        <v>0</v>
      </c>
      <c r="L30" s="16">
        <f>IF(Elevsvar!L32="0,5 5,5",1,0)</f>
        <v>0</v>
      </c>
      <c r="M30" s="16">
        <f>IF(Elevsvar!M32="3,521 2,672",1,0)</f>
        <v>0</v>
      </c>
      <c r="N30" s="2">
        <f>IF(Elevsvar!N32="c",1,0)</f>
        <v>0</v>
      </c>
      <c r="O30" s="2">
        <f>IF(Elevsvar!O32=4,1,0)</f>
        <v>0</v>
      </c>
      <c r="P30" s="17">
        <f>IF(Elevsvar!P32=1/4,1,0)</f>
        <v>0</v>
      </c>
      <c r="Q30" s="2">
        <f>IF(Elevsvar!Q32="D",1,0)</f>
        <v>0</v>
      </c>
      <c r="R30" s="18">
        <f>IF(Elevsvar!R32="1/5 2/3",1,0)</f>
        <v>0</v>
      </c>
      <c r="S30" s="17">
        <f>IF(Elevsvar!S32=1/6,1,0)</f>
        <v>0</v>
      </c>
      <c r="T30" s="16">
        <f>IF(Elevsvar!T32="7*3",1,0)+IF(Elevsvar!T32="3*7",1,0)</f>
        <v>0</v>
      </c>
      <c r="U30" s="16">
        <f>IF(Elevsvar!U32="21:3",1,0)+IF(Elevsvar!U32="21:7",1,0)</f>
        <v>0</v>
      </c>
      <c r="V30" s="23">
        <f>IF(Elevsvar!V32="C",1,0)</f>
        <v>0</v>
      </c>
      <c r="W30" s="32">
        <f t="shared" si="0"/>
        <v>0</v>
      </c>
    </row>
    <row r="31" spans="1:23" ht="14.65" thickBot="1" x14ac:dyDescent="0.5">
      <c r="A31" s="14">
        <v>25</v>
      </c>
      <c r="B31" s="2">
        <f>IF(Elevsvar!B33=29700,1,0)</f>
        <v>0</v>
      </c>
      <c r="C31" s="15">
        <f>IF(Elevsvar!C33="2408 2398 2388",1,0)</f>
        <v>0</v>
      </c>
      <c r="D31" s="16">
        <f>IF(Elevsvar!D33="1,2 1,5 1,8",1,0)</f>
        <v>0</v>
      </c>
      <c r="E31" s="2">
        <f>IF(Elevsvar!E33=2058,1,0)</f>
        <v>0</v>
      </c>
      <c r="F31" s="2">
        <f>IF(Elevsvar!F33=1920,1,0)</f>
        <v>0</v>
      </c>
      <c r="G31" s="2">
        <f>IF(AND(Elevsvar!G33&gt;=4000,Elevsvar!G33&lt;=5000),1,0)</f>
        <v>0</v>
      </c>
      <c r="H31" s="2">
        <f>IF(Elevsvar!H33=6.07,1,0)</f>
        <v>0</v>
      </c>
      <c r="I31" s="2">
        <f>IF(Elevsvar!I33="B",1,0)</f>
        <v>0</v>
      </c>
      <c r="J31" s="2">
        <f>IF(Elevsvar!J33="C",1,0)</f>
        <v>0</v>
      </c>
      <c r="K31" s="16">
        <f>IF(Elevsvar!K33="0,10 0,04 0,9",1,0)</f>
        <v>0</v>
      </c>
      <c r="L31" s="16">
        <f>IF(Elevsvar!L33="0,5 5,5",1,0)</f>
        <v>0</v>
      </c>
      <c r="M31" s="16">
        <f>IF(Elevsvar!M33="3,521 2,672",1,0)</f>
        <v>0</v>
      </c>
      <c r="N31" s="2">
        <f>IF(Elevsvar!N33="c",1,0)</f>
        <v>0</v>
      </c>
      <c r="O31" s="2">
        <f>IF(Elevsvar!O33=4,1,0)</f>
        <v>0</v>
      </c>
      <c r="P31" s="17">
        <f>IF(Elevsvar!P33=1/4,1,0)</f>
        <v>0</v>
      </c>
      <c r="Q31" s="2">
        <f>IF(Elevsvar!Q33="D",1,0)</f>
        <v>0</v>
      </c>
      <c r="R31" s="18">
        <f>IF(Elevsvar!R33="1/5 2/3",1,0)</f>
        <v>0</v>
      </c>
      <c r="S31" s="17">
        <f>IF(Elevsvar!S33=1/6,1,0)</f>
        <v>0</v>
      </c>
      <c r="T31" s="16">
        <f>IF(Elevsvar!T33="7*3",1,0)+IF(Elevsvar!T33="3*7",1,0)</f>
        <v>0</v>
      </c>
      <c r="U31" s="16">
        <f>IF(Elevsvar!U33="21:3",1,0)+IF(Elevsvar!U33="21:7",1,0)</f>
        <v>0</v>
      </c>
      <c r="V31" s="23">
        <f>IF(Elevsvar!V33="C",1,0)</f>
        <v>0</v>
      </c>
      <c r="W31" s="32">
        <f t="shared" si="0"/>
        <v>0</v>
      </c>
    </row>
    <row r="32" spans="1:23" ht="14.65" thickBot="1" x14ac:dyDescent="0.5">
      <c r="A32" s="14">
        <v>26</v>
      </c>
      <c r="B32" s="2">
        <f>IF(Elevsvar!B34=29700,1,0)</f>
        <v>0</v>
      </c>
      <c r="C32" s="15">
        <f>IF(Elevsvar!C34="2408 2398 2388",1,0)</f>
        <v>0</v>
      </c>
      <c r="D32" s="16">
        <f>IF(Elevsvar!D34="1,2 1,5 1,8",1,0)</f>
        <v>0</v>
      </c>
      <c r="E32" s="2">
        <f>IF(Elevsvar!E34=2058,1,0)</f>
        <v>0</v>
      </c>
      <c r="F32" s="2">
        <f>IF(Elevsvar!F34=1920,1,0)</f>
        <v>0</v>
      </c>
      <c r="G32" s="2">
        <f>IF(AND(Elevsvar!G34&gt;=4000,Elevsvar!G34&lt;=5000),1,0)</f>
        <v>0</v>
      </c>
      <c r="H32" s="2">
        <f>IF(Elevsvar!H34=6.07,1,0)</f>
        <v>0</v>
      </c>
      <c r="I32" s="2">
        <f>IF(Elevsvar!I34="B",1,0)</f>
        <v>0</v>
      </c>
      <c r="J32" s="2">
        <f>IF(Elevsvar!J34="C",1,0)</f>
        <v>0</v>
      </c>
      <c r="K32" s="16">
        <f>IF(Elevsvar!K34="0,10 0,04 0,9",1,0)</f>
        <v>0</v>
      </c>
      <c r="L32" s="16">
        <f>IF(Elevsvar!L34="0,5 5,5",1,0)</f>
        <v>0</v>
      </c>
      <c r="M32" s="16">
        <f>IF(Elevsvar!M34="3,521 2,672",1,0)</f>
        <v>0</v>
      </c>
      <c r="N32" s="2">
        <f>IF(Elevsvar!N34="c",1,0)</f>
        <v>0</v>
      </c>
      <c r="O32" s="2">
        <f>IF(Elevsvar!O34=4,1,0)</f>
        <v>0</v>
      </c>
      <c r="P32" s="17">
        <f>IF(Elevsvar!P34=1/4,1,0)</f>
        <v>0</v>
      </c>
      <c r="Q32" s="2">
        <f>IF(Elevsvar!Q34="D",1,0)</f>
        <v>0</v>
      </c>
      <c r="R32" s="18">
        <f>IF(Elevsvar!R34="1/5 2/3",1,0)</f>
        <v>0</v>
      </c>
      <c r="S32" s="17">
        <f>IF(Elevsvar!S34=1/6,1,0)</f>
        <v>0</v>
      </c>
      <c r="T32" s="16">
        <f>IF(Elevsvar!T34="7*3",1,0)+IF(Elevsvar!T34="3*7",1,0)</f>
        <v>0</v>
      </c>
      <c r="U32" s="16">
        <f>IF(Elevsvar!U34="21:3",1,0)+IF(Elevsvar!U34="21:7",1,0)</f>
        <v>0</v>
      </c>
      <c r="V32" s="23">
        <f>IF(Elevsvar!V34="C",1,0)</f>
        <v>0</v>
      </c>
      <c r="W32" s="32">
        <f t="shared" si="0"/>
        <v>0</v>
      </c>
    </row>
    <row r="33" spans="1:23" ht="14.65" thickBot="1" x14ac:dyDescent="0.5">
      <c r="A33" s="14">
        <v>27</v>
      </c>
      <c r="B33" s="2">
        <f>IF(Elevsvar!B35=29700,1,0)</f>
        <v>0</v>
      </c>
      <c r="C33" s="15">
        <f>IF(Elevsvar!C35="2408 2398 2388",1,0)</f>
        <v>0</v>
      </c>
      <c r="D33" s="16">
        <f>IF(Elevsvar!D35="1,2 1,5 1,8",1,0)</f>
        <v>0</v>
      </c>
      <c r="E33" s="2">
        <f>IF(Elevsvar!E35=2058,1,0)</f>
        <v>0</v>
      </c>
      <c r="F33" s="2">
        <f>IF(Elevsvar!F35=1920,1,0)</f>
        <v>0</v>
      </c>
      <c r="G33" s="2">
        <f>IF(AND(Elevsvar!G35&gt;=4000,Elevsvar!G35&lt;=5000),1,0)</f>
        <v>0</v>
      </c>
      <c r="H33" s="2">
        <f>IF(Elevsvar!H35=6.07,1,0)</f>
        <v>0</v>
      </c>
      <c r="I33" s="2">
        <f>IF(Elevsvar!I35="B",1,0)</f>
        <v>0</v>
      </c>
      <c r="J33" s="2">
        <f>IF(Elevsvar!J35="C",1,0)</f>
        <v>0</v>
      </c>
      <c r="K33" s="16">
        <f>IF(Elevsvar!K35="0,10 0,04 0,9",1,0)</f>
        <v>0</v>
      </c>
      <c r="L33" s="16">
        <f>IF(Elevsvar!L35="0,5 5,5",1,0)</f>
        <v>0</v>
      </c>
      <c r="M33" s="16">
        <f>IF(Elevsvar!M35="3,521 2,672",1,0)</f>
        <v>0</v>
      </c>
      <c r="N33" s="2">
        <f>IF(Elevsvar!N35="c",1,0)</f>
        <v>0</v>
      </c>
      <c r="O33" s="2">
        <f>IF(Elevsvar!O35=4,1,0)</f>
        <v>0</v>
      </c>
      <c r="P33" s="17">
        <f>IF(Elevsvar!P35=1/4,1,0)</f>
        <v>0</v>
      </c>
      <c r="Q33" s="2">
        <f>IF(Elevsvar!Q35="D",1,0)</f>
        <v>0</v>
      </c>
      <c r="R33" s="18">
        <f>IF(Elevsvar!R35="1/5 2/3",1,0)</f>
        <v>0</v>
      </c>
      <c r="S33" s="17">
        <f>IF(Elevsvar!S35=1/6,1,0)</f>
        <v>0</v>
      </c>
      <c r="T33" s="16">
        <f>IF(Elevsvar!T35="7*3",1,0)+IF(Elevsvar!T35="3*7",1,0)</f>
        <v>0</v>
      </c>
      <c r="U33" s="16">
        <f>IF(Elevsvar!U35="21:3",1,0)+IF(Elevsvar!U35="21:7",1,0)</f>
        <v>0</v>
      </c>
      <c r="V33" s="23">
        <f>IF(Elevsvar!V35="C",1,0)</f>
        <v>0</v>
      </c>
      <c r="W33" s="32">
        <f t="shared" si="0"/>
        <v>0</v>
      </c>
    </row>
    <row r="34" spans="1:23" ht="14.65" thickBot="1" x14ac:dyDescent="0.5">
      <c r="A34" s="14">
        <v>28</v>
      </c>
      <c r="B34" s="2">
        <f>IF(Elevsvar!B36=29700,1,0)</f>
        <v>0</v>
      </c>
      <c r="C34" s="15">
        <f>IF(Elevsvar!C36="2408 2398 2388",1,0)</f>
        <v>0</v>
      </c>
      <c r="D34" s="16">
        <f>IF(Elevsvar!D36="1,2 1,5 1,8",1,0)</f>
        <v>0</v>
      </c>
      <c r="E34" s="2">
        <f>IF(Elevsvar!E36=2058,1,0)</f>
        <v>0</v>
      </c>
      <c r="F34" s="2">
        <f>IF(Elevsvar!F36=1920,1,0)</f>
        <v>0</v>
      </c>
      <c r="G34" s="2">
        <f>IF(AND(Elevsvar!G36&gt;=4000,Elevsvar!G36&lt;=5000),1,0)</f>
        <v>0</v>
      </c>
      <c r="H34" s="2">
        <f>IF(Elevsvar!H36=6.07,1,0)</f>
        <v>0</v>
      </c>
      <c r="I34" s="2">
        <f>IF(Elevsvar!I36="B",1,0)</f>
        <v>0</v>
      </c>
      <c r="J34" s="2">
        <f>IF(Elevsvar!J36="C",1,0)</f>
        <v>0</v>
      </c>
      <c r="K34" s="16">
        <f>IF(Elevsvar!K36="0,10 0,04 0,9",1,0)</f>
        <v>0</v>
      </c>
      <c r="L34" s="16">
        <f>IF(Elevsvar!L36="0,5 5,5",1,0)</f>
        <v>0</v>
      </c>
      <c r="M34" s="16">
        <f>IF(Elevsvar!M36="3,521 2,672",1,0)</f>
        <v>0</v>
      </c>
      <c r="N34" s="2">
        <f>IF(Elevsvar!N36="c",1,0)</f>
        <v>0</v>
      </c>
      <c r="O34" s="2">
        <f>IF(Elevsvar!O36=4,1,0)</f>
        <v>0</v>
      </c>
      <c r="P34" s="17">
        <f>IF(Elevsvar!P36=1/4,1,0)</f>
        <v>0</v>
      </c>
      <c r="Q34" s="2">
        <f>IF(Elevsvar!Q36="D",1,0)</f>
        <v>0</v>
      </c>
      <c r="R34" s="18">
        <f>IF(Elevsvar!R36="1/5 2/3",1,0)</f>
        <v>0</v>
      </c>
      <c r="S34" s="17">
        <f>IF(Elevsvar!S36=1/6,1,0)</f>
        <v>0</v>
      </c>
      <c r="T34" s="16">
        <f>IF(Elevsvar!T36="7*3",1,0)+IF(Elevsvar!T36="3*7",1,0)</f>
        <v>0</v>
      </c>
      <c r="U34" s="16">
        <f>IF(Elevsvar!U36="21:3",1,0)+IF(Elevsvar!U36="21:7",1,0)</f>
        <v>0</v>
      </c>
      <c r="V34" s="23">
        <f>IF(Elevsvar!V36="C",1,0)</f>
        <v>0</v>
      </c>
      <c r="W34" s="32">
        <f t="shared" si="0"/>
        <v>0</v>
      </c>
    </row>
    <row r="35" spans="1:23" ht="14.65" thickBot="1" x14ac:dyDescent="0.5">
      <c r="A35" s="14">
        <v>29</v>
      </c>
      <c r="B35" s="2">
        <f>IF(Elevsvar!B37=29700,1,0)</f>
        <v>0</v>
      </c>
      <c r="C35" s="15">
        <f>IF(Elevsvar!C37="2408 2398 2388",1,0)</f>
        <v>0</v>
      </c>
      <c r="D35" s="16">
        <f>IF(Elevsvar!D37="1,2 1,5 1,8",1,0)</f>
        <v>0</v>
      </c>
      <c r="E35" s="2">
        <f>IF(Elevsvar!E37=2058,1,0)</f>
        <v>0</v>
      </c>
      <c r="F35" s="2">
        <f>IF(Elevsvar!F37=1920,1,0)</f>
        <v>0</v>
      </c>
      <c r="G35" s="2">
        <f>IF(AND(Elevsvar!G37&gt;=4000,Elevsvar!G37&lt;=5000),1,0)</f>
        <v>0</v>
      </c>
      <c r="H35" s="2">
        <f>IF(Elevsvar!H37=6.07,1,0)</f>
        <v>0</v>
      </c>
      <c r="I35" s="2">
        <f>IF(Elevsvar!I37="B",1,0)</f>
        <v>0</v>
      </c>
      <c r="J35" s="2">
        <f>IF(Elevsvar!J37="C",1,0)</f>
        <v>0</v>
      </c>
      <c r="K35" s="16">
        <f>IF(Elevsvar!K37="0,10 0,04 0,9",1,0)</f>
        <v>0</v>
      </c>
      <c r="L35" s="16">
        <f>IF(Elevsvar!L37="0,5 5,5",1,0)</f>
        <v>0</v>
      </c>
      <c r="M35" s="16">
        <f>IF(Elevsvar!M37="3,521 2,672",1,0)</f>
        <v>0</v>
      </c>
      <c r="N35" s="2">
        <f>IF(Elevsvar!N37="c",1,0)</f>
        <v>0</v>
      </c>
      <c r="O35" s="2">
        <f>IF(Elevsvar!O37=4,1,0)</f>
        <v>0</v>
      </c>
      <c r="P35" s="17">
        <f>IF(Elevsvar!P37=1/4,1,0)</f>
        <v>0</v>
      </c>
      <c r="Q35" s="2">
        <f>IF(Elevsvar!Q37="D",1,0)</f>
        <v>0</v>
      </c>
      <c r="R35" s="18">
        <f>IF(Elevsvar!R37="1/5 2/3",1,0)</f>
        <v>0</v>
      </c>
      <c r="S35" s="17">
        <f>IF(Elevsvar!S37=1/6,1,0)</f>
        <v>0</v>
      </c>
      <c r="T35" s="16">
        <f>IF(Elevsvar!T37="7*3",1,0)+IF(Elevsvar!T37="3*7",1,0)</f>
        <v>0</v>
      </c>
      <c r="U35" s="16">
        <f>IF(Elevsvar!U37="21:3",1,0)+IF(Elevsvar!U37="21:7",1,0)</f>
        <v>0</v>
      </c>
      <c r="V35" s="23">
        <f>IF(Elevsvar!V37="C",1,0)</f>
        <v>0</v>
      </c>
      <c r="W35" s="32">
        <f t="shared" si="0"/>
        <v>0</v>
      </c>
    </row>
    <row r="36" spans="1:23" ht="14.65" thickBot="1" x14ac:dyDescent="0.5">
      <c r="A36" s="14">
        <v>30</v>
      </c>
      <c r="B36" s="2">
        <f>IF(Elevsvar!B38=29700,1,0)</f>
        <v>0</v>
      </c>
      <c r="C36" s="15">
        <f>IF(Elevsvar!C38="2408 2398 2388",1,0)</f>
        <v>0</v>
      </c>
      <c r="D36" s="16">
        <f>IF(Elevsvar!D38="1,2 1,5 1,8",1,0)</f>
        <v>0</v>
      </c>
      <c r="E36" s="2">
        <f>IF(Elevsvar!E38=2058,1,0)</f>
        <v>0</v>
      </c>
      <c r="F36" s="2">
        <f>IF(Elevsvar!F38=1920,1,0)</f>
        <v>0</v>
      </c>
      <c r="G36" s="2">
        <f>IF(AND(Elevsvar!G38&gt;=4000,Elevsvar!G38&lt;=5000),1,0)</f>
        <v>0</v>
      </c>
      <c r="H36" s="2">
        <f>IF(Elevsvar!H38=6.07,1,0)</f>
        <v>0</v>
      </c>
      <c r="I36" s="2">
        <f>IF(Elevsvar!I38="B",1,0)</f>
        <v>0</v>
      </c>
      <c r="J36" s="2">
        <f>IF(Elevsvar!J38="C",1,0)</f>
        <v>0</v>
      </c>
      <c r="K36" s="16">
        <f>IF(Elevsvar!K38="0,10 0,04 0,9",1,0)</f>
        <v>0</v>
      </c>
      <c r="L36" s="16">
        <f>IF(Elevsvar!L38="0,5 5,5",1,0)</f>
        <v>0</v>
      </c>
      <c r="M36" s="16">
        <f>IF(Elevsvar!M38="3,521 2,672",1,0)</f>
        <v>0</v>
      </c>
      <c r="N36" s="2">
        <f>IF(Elevsvar!N38="c",1,0)</f>
        <v>0</v>
      </c>
      <c r="O36" s="2">
        <f>IF(Elevsvar!O38=4,1,0)</f>
        <v>0</v>
      </c>
      <c r="P36" s="17">
        <v>1</v>
      </c>
      <c r="Q36" s="2">
        <f>IF(Elevsvar!Q38="D",1,0)</f>
        <v>0</v>
      </c>
      <c r="R36" s="18">
        <f>IF(Elevsvar!R38="1/5 2/3",1,0)</f>
        <v>0</v>
      </c>
      <c r="S36" s="17">
        <f>IF(Elevsvar!S38=1/6,1,0)</f>
        <v>0</v>
      </c>
      <c r="T36" s="16">
        <f>IF(Elevsvar!T38="7*3",1,0)+IF(Elevsvar!T38="3*7",1,0)</f>
        <v>0</v>
      </c>
      <c r="U36" s="16">
        <f>IF(Elevsvar!U38="21:3",1,0)+IF(Elevsvar!U38="21:7",1,0)</f>
        <v>0</v>
      </c>
      <c r="V36" s="23">
        <f>IF(Elevsvar!V38="C",1,0)</f>
        <v>0</v>
      </c>
      <c r="W36" s="32">
        <f t="shared" si="0"/>
        <v>1</v>
      </c>
    </row>
    <row r="37" spans="1:23" s="7" customFormat="1" ht="17.649999999999999" thickBot="1" x14ac:dyDescent="0.5">
      <c r="A37" s="19" t="s">
        <v>0</v>
      </c>
      <c r="B37" s="20">
        <f>SUM(B7:B36)</f>
        <v>0</v>
      </c>
      <c r="C37" s="20">
        <f t="shared" ref="C37:V37" si="1">SUM(C7:C36)</f>
        <v>0</v>
      </c>
      <c r="D37" s="20">
        <f t="shared" si="1"/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  <c r="H37" s="20">
        <f t="shared" si="1"/>
        <v>0</v>
      </c>
      <c r="I37" s="20">
        <f t="shared" si="1"/>
        <v>0</v>
      </c>
      <c r="J37" s="20">
        <f t="shared" si="1"/>
        <v>0</v>
      </c>
      <c r="K37" s="20">
        <f t="shared" si="1"/>
        <v>0</v>
      </c>
      <c r="L37" s="20">
        <f t="shared" si="1"/>
        <v>0</v>
      </c>
      <c r="M37" s="20">
        <f t="shared" si="1"/>
        <v>0</v>
      </c>
      <c r="N37" s="20">
        <f t="shared" si="1"/>
        <v>0</v>
      </c>
      <c r="O37" s="20">
        <f t="shared" si="1"/>
        <v>0</v>
      </c>
      <c r="P37" s="20">
        <f t="shared" si="1"/>
        <v>1</v>
      </c>
      <c r="Q37" s="20">
        <f t="shared" si="1"/>
        <v>0</v>
      </c>
      <c r="R37" s="20">
        <f t="shared" si="1"/>
        <v>0</v>
      </c>
      <c r="S37" s="20">
        <f t="shared" si="1"/>
        <v>0</v>
      </c>
      <c r="T37" s="20">
        <f t="shared" si="1"/>
        <v>0</v>
      </c>
      <c r="U37" s="20">
        <f t="shared" si="1"/>
        <v>0</v>
      </c>
      <c r="V37" s="24">
        <f t="shared" si="1"/>
        <v>0</v>
      </c>
      <c r="W37" s="30"/>
    </row>
    <row r="38" spans="1:23" s="7" customFormat="1" ht="17.649999999999999" thickBot="1" x14ac:dyDescent="0.5">
      <c r="A38" s="19" t="s">
        <v>1</v>
      </c>
      <c r="B38" s="21" t="e">
        <f>B37/$B$4*100</f>
        <v>#DIV/0!</v>
      </c>
      <c r="C38" s="21" t="e">
        <f t="shared" ref="C38:V38" si="2">C37/$B$4*100</f>
        <v>#DIV/0!</v>
      </c>
      <c r="D38" s="21" t="e">
        <f t="shared" si="2"/>
        <v>#DIV/0!</v>
      </c>
      <c r="E38" s="21" t="e">
        <f t="shared" si="2"/>
        <v>#DIV/0!</v>
      </c>
      <c r="F38" s="21" t="e">
        <f t="shared" si="2"/>
        <v>#DIV/0!</v>
      </c>
      <c r="G38" s="21" t="e">
        <f t="shared" si="2"/>
        <v>#DIV/0!</v>
      </c>
      <c r="H38" s="21" t="e">
        <f t="shared" si="2"/>
        <v>#DIV/0!</v>
      </c>
      <c r="I38" s="21" t="e">
        <f t="shared" si="2"/>
        <v>#DIV/0!</v>
      </c>
      <c r="J38" s="21" t="e">
        <f t="shared" si="2"/>
        <v>#DIV/0!</v>
      </c>
      <c r="K38" s="21" t="e">
        <f t="shared" si="2"/>
        <v>#DIV/0!</v>
      </c>
      <c r="L38" s="21" t="e">
        <f t="shared" si="2"/>
        <v>#DIV/0!</v>
      </c>
      <c r="M38" s="21" t="e">
        <f t="shared" si="2"/>
        <v>#DIV/0!</v>
      </c>
      <c r="N38" s="21" t="e">
        <f t="shared" si="2"/>
        <v>#DIV/0!</v>
      </c>
      <c r="O38" s="21" t="e">
        <f t="shared" si="2"/>
        <v>#DIV/0!</v>
      </c>
      <c r="P38" s="21" t="e">
        <f t="shared" si="2"/>
        <v>#DIV/0!</v>
      </c>
      <c r="Q38" s="21" t="e">
        <f t="shared" si="2"/>
        <v>#DIV/0!</v>
      </c>
      <c r="R38" s="21" t="e">
        <f t="shared" si="2"/>
        <v>#DIV/0!</v>
      </c>
      <c r="S38" s="21" t="e">
        <f t="shared" si="2"/>
        <v>#DIV/0!</v>
      </c>
      <c r="T38" s="21" t="e">
        <f t="shared" si="2"/>
        <v>#DIV/0!</v>
      </c>
      <c r="U38" s="21" t="e">
        <f t="shared" si="2"/>
        <v>#DIV/0!</v>
      </c>
      <c r="V38" s="25" t="e">
        <f t="shared" si="2"/>
        <v>#DIV/0!</v>
      </c>
      <c r="W38" s="31"/>
    </row>
    <row r="39" spans="1:23" ht="35.65" thickBot="1" x14ac:dyDescent="0.5">
      <c r="A39" s="3" t="s">
        <v>2</v>
      </c>
      <c r="B39" s="11">
        <v>2</v>
      </c>
      <c r="C39" s="11">
        <v>2</v>
      </c>
      <c r="D39" s="11">
        <v>2</v>
      </c>
      <c r="E39" s="11">
        <v>3</v>
      </c>
      <c r="F39" s="11">
        <v>3</v>
      </c>
      <c r="G39" s="11">
        <v>3</v>
      </c>
      <c r="H39" s="11">
        <v>4</v>
      </c>
      <c r="I39" s="11">
        <v>4</v>
      </c>
      <c r="J39" s="11">
        <v>4</v>
      </c>
      <c r="K39" s="11">
        <v>4</v>
      </c>
      <c r="L39" s="11">
        <v>4</v>
      </c>
      <c r="M39" s="11">
        <v>4</v>
      </c>
      <c r="N39" s="11">
        <v>5</v>
      </c>
      <c r="O39" s="11">
        <v>5</v>
      </c>
      <c r="P39" s="11">
        <v>5</v>
      </c>
      <c r="Q39" s="11">
        <v>5</v>
      </c>
      <c r="R39" s="11">
        <v>5</v>
      </c>
      <c r="S39" s="11">
        <v>5</v>
      </c>
      <c r="T39" s="11">
        <v>10</v>
      </c>
      <c r="U39" s="11">
        <v>10</v>
      </c>
      <c r="V39" s="26">
        <v>10</v>
      </c>
      <c r="W39" s="31"/>
    </row>
    <row r="40" spans="1:23" ht="57" customHeight="1" thickBot="1" x14ac:dyDescent="0.5">
      <c r="A40" s="3" t="s">
        <v>3</v>
      </c>
      <c r="B40" s="12">
        <v>2.6</v>
      </c>
      <c r="C40" s="12">
        <v>2.9</v>
      </c>
      <c r="D40" s="12">
        <v>2.9</v>
      </c>
      <c r="E40" s="12" t="s">
        <v>4</v>
      </c>
      <c r="F40" s="12">
        <v>3.6</v>
      </c>
      <c r="G40" s="12" t="s">
        <v>5</v>
      </c>
      <c r="H40" s="12">
        <v>4.0999999999999996</v>
      </c>
      <c r="I40" s="12" t="s">
        <v>6</v>
      </c>
      <c r="J40" s="12" t="s">
        <v>6</v>
      </c>
      <c r="K40" s="12">
        <v>4.2</v>
      </c>
      <c r="L40" s="12">
        <v>4.3</v>
      </c>
      <c r="M40" s="12">
        <v>4.3</v>
      </c>
      <c r="N40" s="12">
        <v>5.0999999999999996</v>
      </c>
      <c r="O40" s="12" t="s">
        <v>7</v>
      </c>
      <c r="P40" s="12" t="s">
        <v>8</v>
      </c>
      <c r="Q40" s="12">
        <v>5.7</v>
      </c>
      <c r="R40" s="12" t="s">
        <v>9</v>
      </c>
      <c r="S40" s="12" t="s">
        <v>10</v>
      </c>
      <c r="T40" s="12">
        <v>10.199999999999999</v>
      </c>
      <c r="U40" s="12" t="s">
        <v>11</v>
      </c>
      <c r="V40" s="27" t="s">
        <v>12</v>
      </c>
      <c r="W40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Elevsvar</vt:lpstr>
      <vt:lpstr>Elevsvar kodet til poeng</vt:lpstr>
    </vt:vector>
  </TitlesOfParts>
  <Company>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Bondø</dc:creator>
  <cp:lastModifiedBy>Astrid Bondø</cp:lastModifiedBy>
  <cp:lastPrinted>2018-12-03T12:20:01Z</cp:lastPrinted>
  <dcterms:created xsi:type="dcterms:W3CDTF">2018-10-16T18:04:48Z</dcterms:created>
  <dcterms:modified xsi:type="dcterms:W3CDTF">2019-04-17T14:26:26Z</dcterms:modified>
</cp:coreProperties>
</file>